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13_ncr:40009_{07294408-C40C-4224-8990-E0279FA3B357}" xr6:coauthVersionLast="47" xr6:coauthVersionMax="47" xr10:uidLastSave="{00000000-0000-0000-0000-000000000000}"/>
  <bookViews>
    <workbookView xWindow="-120" yWindow="-120" windowWidth="29040" windowHeight="157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Sheet1!$A$3:$V$46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8" i="1" l="1"/>
  <c r="L39" i="1"/>
  <c r="L38" i="1"/>
  <c r="L37" i="1"/>
  <c r="L36" i="1"/>
  <c r="L33" i="1"/>
  <c r="L34" i="1"/>
  <c r="L35" i="1"/>
  <c r="L17" i="1"/>
  <c r="L11" i="1"/>
  <c r="L45" i="1"/>
  <c r="L44" i="1"/>
  <c r="L43" i="1"/>
  <c r="L42" i="1"/>
  <c r="L41" i="1"/>
  <c r="L40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6" i="1"/>
  <c r="L15" i="1"/>
  <c r="L14" i="1"/>
  <c r="L13" i="1"/>
  <c r="L12" i="1"/>
  <c r="L10" i="1"/>
  <c r="L9" i="1"/>
  <c r="L7" i="1"/>
  <c r="L6" i="1"/>
  <c r="L5" i="1"/>
  <c r="L4" i="1"/>
  <c r="K46" i="1"/>
  <c r="L46" i="1" l="1"/>
</calcChain>
</file>

<file path=xl/sharedStrings.xml><?xml version="1.0" encoding="utf-8"?>
<sst xmlns="http://schemas.openxmlformats.org/spreadsheetml/2006/main" count="393" uniqueCount="255">
  <si>
    <t>单位名称</t>
  </si>
  <si>
    <t>经办人</t>
  </si>
  <si>
    <t>经办人联系电话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</si>
  <si>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</si>
  <si>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</si>
  <si>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</si>
  <si>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</si>
  <si>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</si>
  <si>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</si>
  <si>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</si>
  <si>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</si>
  <si>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</si>
  <si>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</si>
  <si>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</si>
  <si>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</si>
  <si>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</si>
  <si>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>开放状态
(是否绑定校级系统/是否设置计费规则/是否已开放收费)</t>
  </si>
  <si>
    <t xml:space="preserve">仪器使用面积（平方米）
</t>
    <phoneticPr fontId="4" type="noConversion"/>
  </si>
  <si>
    <t>是否安装智能终端</t>
    <phoneticPr fontId="4" type="noConversion"/>
  </si>
  <si>
    <t>仪器对外共享总金额（元）</t>
    <phoneticPr fontId="4" type="noConversion"/>
  </si>
  <si>
    <t>项目名称及单项金额（元）</t>
    <phoneticPr fontId="4" type="noConversion"/>
  </si>
  <si>
    <t>若属于对校外共享收费，需填写此栏</t>
    <phoneticPr fontId="4" type="noConversion"/>
  </si>
  <si>
    <t>液相色谱质谱联用仪</t>
    <phoneticPr fontId="4" type="noConversion"/>
  </si>
  <si>
    <t>LCMS-8040</t>
    <phoneticPr fontId="4" type="noConversion"/>
  </si>
  <si>
    <t>日本导津</t>
    <phoneticPr fontId="4" type="noConversion"/>
  </si>
  <si>
    <t>O10575900905  AE</t>
  </si>
  <si>
    <t>S2302978</t>
    <phoneticPr fontId="4" type="noConversion"/>
  </si>
  <si>
    <t>林琳</t>
    <phoneticPr fontId="4" type="noConversion"/>
  </si>
  <si>
    <t>电感耦合等离子体质谱仪</t>
    <phoneticPr fontId="4" type="noConversion"/>
  </si>
  <si>
    <t>NexION 2000</t>
    <phoneticPr fontId="4" type="noConversion"/>
  </si>
  <si>
    <t>815N9032601B</t>
    <phoneticPr fontId="4" type="noConversion"/>
  </si>
  <si>
    <t>S2011385</t>
    <phoneticPr fontId="4" type="noConversion"/>
  </si>
  <si>
    <t>吴芳</t>
    <phoneticPr fontId="4" type="noConversion"/>
  </si>
  <si>
    <t>吴芳</t>
    <phoneticPr fontId="4" type="noConversion"/>
  </si>
  <si>
    <t>6490-5977B</t>
    <phoneticPr fontId="4" type="noConversion"/>
  </si>
  <si>
    <t>US1716R013</t>
    <phoneticPr fontId="4" type="noConversion"/>
  </si>
  <si>
    <t>1800641G</t>
  </si>
  <si>
    <t>王磊</t>
    <phoneticPr fontId="4" type="noConversion"/>
  </si>
  <si>
    <t>王磊</t>
    <phoneticPr fontId="4" type="noConversion"/>
  </si>
  <si>
    <t>气相色谱仪（温室气体）</t>
    <phoneticPr fontId="4" type="noConversion"/>
  </si>
  <si>
    <t>7890B</t>
    <phoneticPr fontId="4" type="noConversion"/>
  </si>
  <si>
    <t>US14063039</t>
    <phoneticPr fontId="4" type="noConversion"/>
  </si>
  <si>
    <t>1411445G</t>
  </si>
  <si>
    <t>Wet Labs WQM</t>
    <phoneticPr fontId="4" type="noConversion"/>
  </si>
  <si>
    <t>Ecomatik-SF</t>
    <phoneticPr fontId="4" type="noConversion"/>
  </si>
  <si>
    <t>E7753</t>
    <phoneticPr fontId="4" type="noConversion"/>
  </si>
  <si>
    <t>肖征</t>
    <phoneticPr fontId="4" type="noConversion"/>
  </si>
  <si>
    <t>机载激光雷达观测系统</t>
    <phoneticPr fontId="4" type="noConversion"/>
  </si>
  <si>
    <t>Genius-32</t>
    <phoneticPr fontId="4" type="noConversion"/>
  </si>
  <si>
    <t>中国北科天绘</t>
    <phoneticPr fontId="4" type="noConversion"/>
  </si>
  <si>
    <t>S1901056</t>
  </si>
  <si>
    <t>全自动营养盐分析仪</t>
    <phoneticPr fontId="4" type="noConversion"/>
  </si>
  <si>
    <t>AA3 五通道</t>
    <phoneticPr fontId="4" type="noConversion"/>
  </si>
  <si>
    <t>1503384G</t>
  </si>
  <si>
    <t>杜俊鸥</t>
    <phoneticPr fontId="4" type="noConversion"/>
  </si>
  <si>
    <t>杜俊鸥</t>
    <phoneticPr fontId="4" type="noConversion"/>
  </si>
  <si>
    <t>QMG 220M2 PrismaPlus</t>
    <phoneticPr fontId="4" type="noConversion"/>
  </si>
  <si>
    <r>
      <t>德国</t>
    </r>
    <r>
      <rPr>
        <sz val="12"/>
        <rFont val="Times New Roman"/>
        <family val="1"/>
      </rPr>
      <t>Pfeiffer Vacuum GMBH</t>
    </r>
    <phoneticPr fontId="4" type="noConversion"/>
  </si>
  <si>
    <t>1509527G</t>
  </si>
  <si>
    <t>便携式温室气体分析仪</t>
    <phoneticPr fontId="4" type="noConversion"/>
  </si>
  <si>
    <t>G4301</t>
    <phoneticPr fontId="4" type="noConversion"/>
  </si>
  <si>
    <t>4022-NoMAD 4022</t>
    <phoneticPr fontId="4" type="noConversion"/>
  </si>
  <si>
    <t>S1902405</t>
  </si>
  <si>
    <t>便携式光合作用测定仪</t>
    <phoneticPr fontId="4" type="noConversion"/>
  </si>
  <si>
    <t>LI-6800</t>
    <phoneticPr fontId="4" type="noConversion"/>
  </si>
  <si>
    <t>美国LI-COR</t>
    <phoneticPr fontId="4" type="noConversion"/>
  </si>
  <si>
    <t>68C-811744/68H-891744/MPF-831564</t>
    <phoneticPr fontId="4" type="noConversion"/>
  </si>
  <si>
    <t>S2014174</t>
    <phoneticPr fontId="4" type="noConversion"/>
  </si>
  <si>
    <t>UCD-200TM</t>
    <phoneticPr fontId="4" type="noConversion"/>
  </si>
  <si>
    <t>BrNG140149</t>
    <phoneticPr fontId="4" type="noConversion"/>
  </si>
  <si>
    <t>1509461G</t>
  </si>
  <si>
    <t>王秀秀</t>
    <phoneticPr fontId="4" type="noConversion"/>
  </si>
  <si>
    <t>王秀秀</t>
    <phoneticPr fontId="4" type="noConversion"/>
  </si>
  <si>
    <t>DEW0318392</t>
    <phoneticPr fontId="4" type="noConversion"/>
  </si>
  <si>
    <t>1509457G</t>
  </si>
  <si>
    <t>王秀秀</t>
    <phoneticPr fontId="4" type="noConversion"/>
  </si>
  <si>
    <t>10-AU</t>
    <phoneticPr fontId="4" type="noConversion"/>
  </si>
  <si>
    <t>荧光定量热循环仪</t>
    <phoneticPr fontId="4" type="noConversion"/>
  </si>
  <si>
    <t>CFX 96 TOUCH</t>
    <phoneticPr fontId="4" type="noConversion"/>
  </si>
  <si>
    <t>785BR10283</t>
    <phoneticPr fontId="4" type="noConversion"/>
  </si>
  <si>
    <t>1502372G</t>
  </si>
  <si>
    <t>EnSpire</t>
    <phoneticPr fontId="4" type="noConversion"/>
  </si>
  <si>
    <r>
      <t>美国</t>
    </r>
    <r>
      <rPr>
        <sz val="12"/>
        <rFont val="Times New Roman"/>
        <family val="1"/>
      </rPr>
      <t>PE</t>
    </r>
    <phoneticPr fontId="4" type="noConversion"/>
  </si>
  <si>
    <t>1502249G</t>
  </si>
  <si>
    <t>Avanti J-26SXP</t>
    <phoneticPr fontId="4" type="noConversion"/>
  </si>
  <si>
    <t>JSS13L04</t>
    <phoneticPr fontId="4" type="noConversion"/>
  </si>
  <si>
    <t>1411443G</t>
  </si>
  <si>
    <t>QIAxcel Advanced</t>
    <phoneticPr fontId="4" type="noConversion"/>
  </si>
  <si>
    <r>
      <t>德国</t>
    </r>
    <r>
      <rPr>
        <sz val="12"/>
        <rFont val="Times New Roman"/>
        <family val="1"/>
      </rPr>
      <t>Qiagen</t>
    </r>
    <phoneticPr fontId="4" type="noConversion"/>
  </si>
  <si>
    <t>林琳</t>
    <phoneticPr fontId="4" type="noConversion"/>
  </si>
  <si>
    <t>DRI2001A</t>
    <phoneticPr fontId="4" type="noConversion"/>
  </si>
  <si>
    <t>AT2014-10-10</t>
    <phoneticPr fontId="4" type="noConversion"/>
  </si>
  <si>
    <t>1504658G</t>
  </si>
  <si>
    <t>Vario EL Cube</t>
    <phoneticPr fontId="4" type="noConversion"/>
  </si>
  <si>
    <t>1412876G</t>
  </si>
  <si>
    <t>非损伤微测系统</t>
    <phoneticPr fontId="4" type="noConversion"/>
  </si>
  <si>
    <t>NMT100-SIM-XY</t>
    <phoneticPr fontId="4" type="noConversion"/>
  </si>
  <si>
    <t>中国北京旭月</t>
    <phoneticPr fontId="4" type="noConversion"/>
  </si>
  <si>
    <t>S1909032</t>
  </si>
  <si>
    <t>Agilent8453</t>
    <phoneticPr fontId="4" type="noConversion"/>
  </si>
  <si>
    <t>G1115AA</t>
    <phoneticPr fontId="4" type="noConversion"/>
  </si>
  <si>
    <t>1412641G</t>
  </si>
  <si>
    <t>1509528G</t>
  </si>
  <si>
    <t>全自动比表面积及孔隙度分析仪</t>
    <phoneticPr fontId="4" type="noConversion"/>
  </si>
  <si>
    <t>ASAP2020N</t>
    <phoneticPr fontId="4" type="noConversion"/>
  </si>
  <si>
    <t>美国麦克仪器公司</t>
    <phoneticPr fontId="4" type="noConversion"/>
  </si>
  <si>
    <t>烷基汞/总汞全自动分析系统</t>
    <phoneticPr fontId="4" type="noConversion"/>
  </si>
  <si>
    <t>MERX</t>
    <phoneticPr fontId="4" type="noConversion"/>
  </si>
  <si>
    <t>S1901460</t>
  </si>
  <si>
    <t>肖征</t>
    <phoneticPr fontId="4" type="noConversion"/>
  </si>
  <si>
    <t>专用服务器</t>
    <phoneticPr fontId="4" type="noConversion"/>
  </si>
  <si>
    <t>RH2288AV2</t>
    <phoneticPr fontId="4" type="noConversion"/>
  </si>
  <si>
    <t>中国华为</t>
    <phoneticPr fontId="4" type="noConversion"/>
  </si>
  <si>
    <t>2102311CER10F2000031</t>
  </si>
  <si>
    <t>1504296G</t>
    <phoneticPr fontId="4" type="noConversion"/>
  </si>
  <si>
    <t>ASE350</t>
    <phoneticPr fontId="4" type="noConversion"/>
  </si>
  <si>
    <t>1413759G</t>
  </si>
  <si>
    <t>冷冻干燥系统</t>
    <phoneticPr fontId="4" type="noConversion"/>
  </si>
  <si>
    <t>FreeZone 6L</t>
    <phoneticPr fontId="4" type="noConversion"/>
  </si>
  <si>
    <t>1412878G</t>
  </si>
  <si>
    <t>Refrigerated CentriVap</t>
    <phoneticPr fontId="4" type="noConversion"/>
  </si>
  <si>
    <t>微波消解仪</t>
    <phoneticPr fontId="4" type="noConversion"/>
  </si>
  <si>
    <t>ETHOS UP</t>
    <phoneticPr fontId="4" type="noConversion"/>
  </si>
  <si>
    <t>意大利MILESTONE</t>
    <phoneticPr fontId="4" type="noConversion"/>
  </si>
  <si>
    <t>S2001100</t>
    <phoneticPr fontId="4" type="noConversion"/>
  </si>
  <si>
    <t>林琳</t>
    <phoneticPr fontId="4" type="noConversion"/>
  </si>
  <si>
    <t>纯水超纯水系统</t>
    <phoneticPr fontId="4" type="noConversion"/>
  </si>
  <si>
    <t>Elix 70 Clinical</t>
    <phoneticPr fontId="4" type="noConversion"/>
  </si>
  <si>
    <r>
      <t>德国</t>
    </r>
    <r>
      <rPr>
        <sz val="12"/>
        <rFont val="Times New Roman"/>
        <family val="1"/>
      </rPr>
      <t>Merk Millipore</t>
    </r>
    <phoneticPr fontId="4" type="noConversion"/>
  </si>
  <si>
    <t>*</t>
    <phoneticPr fontId="4" type="noConversion"/>
  </si>
  <si>
    <t>1311887G</t>
  </si>
  <si>
    <t>大流量EDI纯水系统</t>
    <phoneticPr fontId="4" type="noConversion"/>
  </si>
  <si>
    <t>Milli-Q HX7040</t>
    <phoneticPr fontId="4" type="noConversion"/>
  </si>
  <si>
    <t>*</t>
    <phoneticPr fontId="4" type="noConversion"/>
  </si>
  <si>
    <t xml:space="preserve">S2306524 </t>
    <phoneticPr fontId="4" type="noConversion"/>
  </si>
  <si>
    <t>Acquity UPLC H-Class BIo</t>
    <phoneticPr fontId="4" type="noConversion"/>
  </si>
  <si>
    <t>B14BQM927M</t>
    <phoneticPr fontId="4" type="noConversion"/>
  </si>
  <si>
    <t>1602148G</t>
    <phoneticPr fontId="4" type="noConversion"/>
  </si>
  <si>
    <t>FastOcean ADP Profiling System</t>
    <phoneticPr fontId="4" type="noConversion"/>
  </si>
  <si>
    <t>14-9616-002</t>
    <phoneticPr fontId="4" type="noConversion"/>
  </si>
  <si>
    <t>1413803G</t>
  </si>
  <si>
    <t>US14063020</t>
    <phoneticPr fontId="4" type="noConversion"/>
  </si>
  <si>
    <t>1411446G</t>
    <phoneticPr fontId="4" type="noConversion"/>
  </si>
  <si>
    <t>制备馏分收集器</t>
    <phoneticPr fontId="4" type="noConversion"/>
  </si>
  <si>
    <r>
      <t>德国</t>
    </r>
    <r>
      <rPr>
        <sz val="12"/>
        <rFont val="Times New Roman"/>
        <family val="1"/>
      </rPr>
      <t>Gerstel</t>
    </r>
    <phoneticPr fontId="4" type="noConversion"/>
  </si>
  <si>
    <t>07410-02641</t>
    <phoneticPr fontId="4" type="noConversion"/>
  </si>
  <si>
    <t>1412875G</t>
    <phoneticPr fontId="4" type="noConversion"/>
  </si>
  <si>
    <r>
      <t>美国</t>
    </r>
    <r>
      <rPr>
        <sz val="12"/>
        <rFont val="Times New Roman"/>
        <family val="1"/>
      </rPr>
      <t>Agilent</t>
    </r>
    <phoneticPr fontId="4" type="noConversion"/>
  </si>
  <si>
    <r>
      <t>德国</t>
    </r>
    <r>
      <rPr>
        <sz val="12"/>
        <rFont val="Times New Roman"/>
        <family val="1"/>
      </rPr>
      <t>Ecomatik</t>
    </r>
    <phoneticPr fontId="4" type="noConversion"/>
  </si>
  <si>
    <r>
      <t>德国</t>
    </r>
    <r>
      <rPr>
        <sz val="12"/>
        <rFont val="Times New Roman"/>
        <family val="1"/>
      </rPr>
      <t>Seal Analytical GmBH</t>
    </r>
    <phoneticPr fontId="4" type="noConversion"/>
  </si>
  <si>
    <r>
      <t>美国</t>
    </r>
    <r>
      <rPr>
        <sz val="12"/>
        <rFont val="Times New Roman"/>
        <family val="1"/>
      </rPr>
      <t xml:space="preserve"> Atmoslytic Inc</t>
    </r>
    <phoneticPr fontId="4" type="noConversion"/>
  </si>
  <si>
    <r>
      <t>美国</t>
    </r>
    <r>
      <rPr>
        <sz val="12"/>
        <rFont val="Times New Roman"/>
        <family val="1"/>
      </rPr>
      <t>Labconco</t>
    </r>
    <phoneticPr fontId="4" type="noConversion"/>
  </si>
  <si>
    <r>
      <t>美国</t>
    </r>
    <r>
      <rPr>
        <sz val="12"/>
        <rFont val="Times New Roman"/>
        <family val="1"/>
      </rPr>
      <t>Waters</t>
    </r>
    <phoneticPr fontId="4" type="noConversion"/>
  </si>
  <si>
    <t xml:space="preserve">   环境与生态学院                             (盖章)</t>
    <phoneticPr fontId="4" type="noConversion"/>
  </si>
  <si>
    <t>是/是/是</t>
    <phoneticPr fontId="6" type="noConversion"/>
  </si>
  <si>
    <t>是</t>
    <phoneticPr fontId="6" type="noConversion"/>
  </si>
  <si>
    <t>是/是/是</t>
    <phoneticPr fontId="6" type="noConversion"/>
  </si>
  <si>
    <t>是/是/是</t>
    <phoneticPr fontId="6" type="noConversion"/>
  </si>
  <si>
    <t>是</t>
    <phoneticPr fontId="6" type="noConversion"/>
  </si>
  <si>
    <t>是</t>
    <phoneticPr fontId="6" type="noConversion"/>
  </si>
  <si>
    <t>是/是/否</t>
    <phoneticPr fontId="6" type="noConversion"/>
  </si>
  <si>
    <t>林琳</t>
    <phoneticPr fontId="4" type="noConversion"/>
  </si>
  <si>
    <t>是/是/否</t>
    <phoneticPr fontId="6" type="noConversion"/>
  </si>
  <si>
    <t>2369-001</t>
    <phoneticPr fontId="4" type="noConversion"/>
  </si>
  <si>
    <t>超速离心机</t>
    <phoneticPr fontId="4" type="noConversion"/>
  </si>
  <si>
    <t>S2312654</t>
    <phoneticPr fontId="4" type="noConversion"/>
  </si>
  <si>
    <t>Optima XPN-100</t>
    <phoneticPr fontId="4" type="noConversion"/>
  </si>
  <si>
    <t>美国Beckman</t>
    <phoneticPr fontId="4" type="noConversion"/>
  </si>
  <si>
    <t>O10522001</t>
    <phoneticPr fontId="6" type="noConversion"/>
  </si>
  <si>
    <t>挥发性有机物预浓缩系统</t>
    <phoneticPr fontId="4" type="noConversion"/>
  </si>
  <si>
    <t>美国Nutech</t>
    <phoneticPr fontId="4" type="noConversion"/>
  </si>
  <si>
    <t>S2309104</t>
    <phoneticPr fontId="4" type="noConversion"/>
  </si>
  <si>
    <t>荧光光谱仪</t>
    <phoneticPr fontId="4" type="noConversion"/>
  </si>
  <si>
    <t>F-7100</t>
    <phoneticPr fontId="4" type="noConversion"/>
  </si>
  <si>
    <t>日本日立</t>
    <phoneticPr fontId="4" type="noConversion"/>
  </si>
  <si>
    <t>S2324369</t>
    <phoneticPr fontId="4" type="noConversion"/>
  </si>
  <si>
    <t>吴芳</t>
    <phoneticPr fontId="6" type="noConversion"/>
  </si>
  <si>
    <t>ImageStreamX MK II</t>
    <phoneticPr fontId="6" type="noConversion"/>
  </si>
  <si>
    <t>纳米高光谱显微成像系统</t>
    <phoneticPr fontId="4" type="noConversion"/>
  </si>
  <si>
    <t>HIS</t>
    <phoneticPr fontId="6" type="noConversion"/>
  </si>
  <si>
    <t>美国CytoViva</t>
    <phoneticPr fontId="6" type="noConversion"/>
  </si>
  <si>
    <t>多通道显微荧光成像流式细胞分析系统</t>
    <phoneticPr fontId="4" type="noConversion"/>
  </si>
  <si>
    <t>美国Luminex</t>
    <phoneticPr fontId="4" type="noConversion"/>
  </si>
  <si>
    <t>S2401306</t>
    <phoneticPr fontId="4" type="noConversion"/>
  </si>
  <si>
    <t>799-03300-05/ISX757</t>
    <phoneticPr fontId="4" type="noConversion"/>
  </si>
  <si>
    <t>FreeZone Plus 4.5L</t>
    <phoneticPr fontId="4" type="noConversion"/>
  </si>
  <si>
    <t>1604864G</t>
    <phoneticPr fontId="4" type="noConversion"/>
  </si>
  <si>
    <t>冷冻干燥机</t>
    <phoneticPr fontId="4" type="noConversion"/>
  </si>
  <si>
    <t>XPN23C006</t>
    <phoneticPr fontId="4" type="noConversion"/>
  </si>
  <si>
    <t>V10E-1022-2110</t>
    <phoneticPr fontId="4" type="noConversion"/>
  </si>
  <si>
    <t>快速溶剂萃取</t>
    <phoneticPr fontId="4" type="noConversion"/>
  </si>
  <si>
    <r>
      <t>美国</t>
    </r>
    <r>
      <rPr>
        <sz val="12"/>
        <rFont val="Times New Roman"/>
        <family val="1"/>
      </rPr>
      <t>Thermo</t>
    </r>
    <phoneticPr fontId="4" type="noConversion"/>
  </si>
  <si>
    <t>离心浓缩仪</t>
    <phoneticPr fontId="4" type="noConversion"/>
  </si>
  <si>
    <t>1800414G</t>
    <phoneticPr fontId="4" type="noConversion"/>
  </si>
  <si>
    <t>1409115G</t>
    <phoneticPr fontId="4" type="noConversion"/>
  </si>
  <si>
    <t>S2408491</t>
    <phoneticPr fontId="4" type="noConversion"/>
  </si>
  <si>
    <t>1409208G</t>
    <phoneticPr fontId="4" type="noConversion"/>
  </si>
  <si>
    <t>1407419G</t>
    <phoneticPr fontId="4" type="noConversion"/>
  </si>
  <si>
    <t>1412877G</t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</si>
  <si>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B105</t>
    </r>
    <phoneticPr fontId="4" type="noConversion"/>
  </si>
  <si>
    <r>
      <t>美国</t>
    </r>
    <r>
      <rPr>
        <sz val="12"/>
        <rFont val="Times New Roman"/>
        <family val="1"/>
      </rPr>
      <t>PerkinElmer</t>
    </r>
    <phoneticPr fontId="4" type="noConversion"/>
  </si>
  <si>
    <r>
      <t>气相色谱</t>
    </r>
    <r>
      <rPr>
        <sz val="12"/>
        <rFont val="Times New Roman"/>
        <family val="1"/>
      </rPr>
      <t>-</t>
    </r>
    <r>
      <rPr>
        <sz val="12"/>
        <rFont val="宋体"/>
        <family val="3"/>
        <charset val="134"/>
      </rPr>
      <t>质谱联用仪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</si>
  <si>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B107</t>
    </r>
    <phoneticPr fontId="4" type="noConversion"/>
  </si>
  <si>
    <t>水质多参数分析仪</t>
    <phoneticPr fontId="4" type="noConversion"/>
  </si>
  <si>
    <r>
      <t>美国</t>
    </r>
    <r>
      <rPr>
        <sz val="12"/>
        <rFont val="Times New Roman"/>
        <family val="1"/>
      </rPr>
      <t>Wet Labs</t>
    </r>
    <r>
      <rPr>
        <sz val="12"/>
        <rFont val="宋体"/>
        <family val="3"/>
        <charset val="134"/>
      </rPr>
      <t>公司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</si>
  <si>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B109</t>
    </r>
    <phoneticPr fontId="4" type="noConversion"/>
  </si>
  <si>
    <t>树干液流自动测定系统</t>
    <phoneticPr fontId="4" type="noConversion"/>
  </si>
  <si>
    <r>
      <rPr>
        <sz val="12"/>
        <rFont val="宋体"/>
        <family val="3"/>
        <charset val="134"/>
      </rPr>
      <t>美国Picarro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</si>
  <si>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B111</t>
    </r>
    <phoneticPr fontId="4" type="noConversion"/>
  </si>
  <si>
    <t>薄膜进样质谱仪</t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</si>
  <si>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B113</t>
    </r>
    <phoneticPr fontId="4" type="noConversion"/>
  </si>
  <si>
    <t>超声波破碎仪</t>
    <phoneticPr fontId="4" type="noConversion"/>
  </si>
  <si>
    <r>
      <t>比利时</t>
    </r>
    <r>
      <rPr>
        <sz val="12"/>
        <rFont val="Times New Roman"/>
        <family val="1"/>
      </rPr>
      <t>Bioruptor</t>
    </r>
    <phoneticPr fontId="4" type="noConversion"/>
  </si>
  <si>
    <t>生物分析仪</t>
    <phoneticPr fontId="4" type="noConversion"/>
  </si>
  <si>
    <t>现场叶绿素荧光测定仪</t>
    <phoneticPr fontId="4" type="noConversion"/>
  </si>
  <si>
    <r>
      <t>美国</t>
    </r>
    <r>
      <rPr>
        <sz val="12"/>
        <rFont val="Times New Roman"/>
        <family val="1"/>
      </rPr>
      <t>Turner Designs</t>
    </r>
    <phoneticPr fontId="4" type="noConversion"/>
  </si>
  <si>
    <r>
      <t>美国</t>
    </r>
    <r>
      <rPr>
        <sz val="12"/>
        <rFont val="Times New Roman"/>
        <family val="1"/>
      </rPr>
      <t>Bio-rad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</si>
  <si>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B124</t>
    </r>
    <phoneticPr fontId="4" type="noConversion"/>
  </si>
  <si>
    <t>多功能酶标仪</t>
    <phoneticPr fontId="4" type="noConversion"/>
  </si>
  <si>
    <t>高速高效冷冻离心机</t>
    <phoneticPr fontId="4" type="noConversion"/>
  </si>
  <si>
    <r>
      <t>美国</t>
    </r>
    <r>
      <rPr>
        <sz val="12"/>
        <rFont val="Times New Roman"/>
        <family val="1"/>
      </rPr>
      <t>Beckman</t>
    </r>
    <phoneticPr fontId="4" type="noConversion"/>
  </si>
  <si>
    <t>全自动核酸蛋白分析系统</t>
    <phoneticPr fontId="4" type="noConversion"/>
  </si>
  <si>
    <t>气溶胶碳分析仪</t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</si>
  <si>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B114</t>
    </r>
    <phoneticPr fontId="4" type="noConversion"/>
  </si>
  <si>
    <t>元素分析仪</t>
    <phoneticPr fontId="4" type="noConversion"/>
  </si>
  <si>
    <r>
      <t>德国</t>
    </r>
    <r>
      <rPr>
        <sz val="12"/>
        <rFont val="Times New Roman"/>
        <family val="1"/>
      </rPr>
      <t>Elementar</t>
    </r>
    <phoneticPr fontId="4" type="noConversion"/>
  </si>
  <si>
    <r>
      <t>紫外</t>
    </r>
    <r>
      <rPr>
        <sz val="12"/>
        <rFont val="Times New Roman"/>
        <family val="1"/>
      </rPr>
      <t>-</t>
    </r>
    <r>
      <rPr>
        <sz val="12"/>
        <rFont val="宋体"/>
        <family val="3"/>
        <charset val="134"/>
      </rPr>
      <t>可见分光光度计</t>
    </r>
    <phoneticPr fontId="4" type="noConversion"/>
  </si>
  <si>
    <t>美国安捷伦</t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</si>
  <si>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B116</t>
    </r>
    <phoneticPr fontId="4" type="noConversion"/>
  </si>
  <si>
    <r>
      <t>美国</t>
    </r>
    <r>
      <rPr>
        <sz val="12"/>
        <rFont val="Times New Roman"/>
        <family val="1"/>
      </rPr>
      <t>Brooks Rand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</si>
  <si>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B117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</si>
  <si>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B120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</si>
  <si>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A331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</si>
  <si>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B122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</si>
  <si>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B429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</si>
  <si>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A433</t>
    </r>
    <phoneticPr fontId="4" type="noConversion"/>
  </si>
  <si>
    <t>二维超高效液相色谱</t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</si>
  <si>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A333</t>
    </r>
    <phoneticPr fontId="4" type="noConversion"/>
  </si>
  <si>
    <t>水下原位初级生产力自动剖面仪</t>
    <phoneticPr fontId="4" type="noConversion"/>
  </si>
  <si>
    <r>
      <t>英国</t>
    </r>
    <r>
      <rPr>
        <sz val="12"/>
        <rFont val="Times New Roman"/>
        <family val="1"/>
      </rPr>
      <t>Chelsea</t>
    </r>
    <r>
      <rPr>
        <sz val="12"/>
        <rFont val="宋体"/>
        <family val="3"/>
        <charset val="134"/>
      </rPr>
      <t>公司</t>
    </r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</si>
  <si>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A319</t>
    </r>
    <phoneticPr fontId="4" type="noConversion"/>
  </si>
  <si>
    <t>制备型毛细管气相色谱</t>
    <phoneticPr fontId="4" type="noConversion"/>
  </si>
  <si>
    <r>
      <rPr>
        <sz val="12"/>
        <rFont val="宋体"/>
        <family val="3"/>
        <charset val="134"/>
      </rPr>
      <t>翔安校区金泉楼</t>
    </r>
    <r>
      <rPr>
        <sz val="12"/>
        <rFont val="Times New Roman"/>
        <family val="1"/>
      </rPr>
      <t>C401</t>
    </r>
    <phoneticPr fontId="4" type="noConversion"/>
  </si>
  <si>
    <r>
      <t>气相色谱</t>
    </r>
    <r>
      <rPr>
        <sz val="12"/>
        <rFont val="Times New Roman"/>
        <family val="1"/>
      </rPr>
      <t>-</t>
    </r>
    <r>
      <rPr>
        <sz val="12"/>
        <rFont val="宋体"/>
        <family val="3"/>
        <charset val="134"/>
      </rPr>
      <t>馏分收集器</t>
    </r>
    <phoneticPr fontId="4" type="noConversion"/>
  </si>
  <si>
    <t>2024核查后减免面积</t>
    <phoneticPr fontId="4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</si>
  <si>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4" type="noConversion"/>
  </si>
  <si>
    <t>2025年减免面积</t>
    <phoneticPr fontId="4" type="noConversion"/>
  </si>
  <si>
    <t>2025年面向全校开放使用的实验室贵重仪器设备信息汇总表</t>
    <phoneticPr fontId="4" type="noConversion"/>
  </si>
  <si>
    <t>2025年开放状态</t>
    <phoneticPr fontId="4" type="noConversion"/>
  </si>
  <si>
    <t>2025年情况</t>
    <phoneticPr fontId="4" type="noConversion"/>
  </si>
  <si>
    <t>保留</t>
    <phoneticPr fontId="4" type="noConversion"/>
  </si>
  <si>
    <t>修改</t>
    <phoneticPr fontId="4" type="noConversion"/>
  </si>
  <si>
    <t>删除</t>
    <phoneticPr fontId="4" type="noConversion"/>
  </si>
  <si>
    <t>新增</t>
    <phoneticPr fontId="4" type="noConversion"/>
  </si>
  <si>
    <t>备注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</si>
</sst>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.0000_ "/>
  </numFmts>
  <fonts count="9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177" fontId="5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0" applyFont="1"/>
    <xf numFmtId="176" fontId="3" fillId="0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tabSelected="1" topLeftCell="I1" zoomScaleNormal="100" workbookViewId="0">
      <selection activeCell="M41" sqref="M41"/>
    </sheetView>
  </sheetViews>
  <sheetFormatPr defaultColWidth="8.625" defaultRowHeight="32.25" customHeight="1" x14ac:dyDescent="0.15"/>
  <cols>
    <col min="1" max="1" width="4.5" style="9" customWidth="1"/>
    <col min="2" max="2" width="22.875" style="9" customWidth="1"/>
    <col min="3" max="3" width="18.125" style="9" customWidth="1"/>
    <col min="4" max="4" width="20" style="9" customWidth="1"/>
    <col min="5" max="5" width="16.625" style="9" customWidth="1"/>
    <col min="6" max="6" width="13" style="9" customWidth="1"/>
    <col min="7" max="7" width="14.625" style="9" customWidth="1"/>
    <col min="8" max="8" width="12.125" style="9" customWidth="1"/>
    <col min="9" max="12" width="23.25" style="9" customWidth="1"/>
    <col min="13" max="15" width="25.375" style="9" customWidth="1"/>
    <col min="16" max="16" width="12.25" style="9" customWidth="1"/>
    <col min="17" max="17" width="14.875" style="9" customWidth="1"/>
    <col min="18" max="18" width="51.625" style="9" customWidth="1"/>
    <col min="19" max="19" width="12" style="9" customWidth="1"/>
    <col min="20" max="20" width="10.25" style="9" customWidth="1"/>
    <col min="21" max="21" width="44.375" style="9" customWidth="1"/>
    <col min="22" max="22" width="22.625" style="9" customWidth="1"/>
    <col min="23" max="16384" width="8.625" style="9"/>
  </cols>
  <sheetData>
    <row r="1" spans="1:24" ht="32.25" customHeight="1" x14ac:dyDescent="0.15">
      <c r="A1" s="20" t="s">
        <v>247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4"/>
      <c r="T1" s="4"/>
      <c r="U1" s="4"/>
      <c r="V1" s="4"/>
    </row>
    <row r="2" spans="1:24" ht="32.25" customHeight="1" x14ac:dyDescent="0.15">
      <c r="A2" s="21" t="s">
        <v>0</v>
      </c>
      <c r="B2" s="21"/>
      <c r="C2" s="21" t="s">
        <v>153</v>
      </c>
      <c r="D2" s="21"/>
      <c r="E2" s="21"/>
      <c r="F2" s="21"/>
      <c r="G2" s="21"/>
      <c r="H2" s="5" t="s">
        <v>1</v>
      </c>
      <c r="I2" s="5" t="s">
        <v>32</v>
      </c>
      <c r="J2" s="5"/>
      <c r="K2" s="5"/>
      <c r="L2" s="5" t="s">
        <v>2</v>
      </c>
      <c r="M2" s="10">
        <v>2880261</v>
      </c>
      <c r="N2" s="11"/>
      <c r="O2" s="12"/>
      <c r="P2" s="22"/>
      <c r="Q2" s="23"/>
      <c r="R2" s="23"/>
      <c r="S2" s="23"/>
      <c r="T2" s="24"/>
      <c r="U2" s="21" t="s">
        <v>21</v>
      </c>
      <c r="V2" s="21"/>
      <c r="W2" s="16"/>
      <c r="X2" s="16"/>
    </row>
    <row r="3" spans="1:24" ht="99" customHeight="1" x14ac:dyDescent="0.15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29" t="s">
        <v>246</v>
      </c>
      <c r="K3" s="28" t="s">
        <v>244</v>
      </c>
      <c r="L3" s="2" t="s">
        <v>245</v>
      </c>
      <c r="M3" s="2" t="s">
        <v>17</v>
      </c>
      <c r="N3" s="2" t="s">
        <v>12</v>
      </c>
      <c r="O3" s="2" t="s">
        <v>13</v>
      </c>
      <c r="P3" s="6" t="s">
        <v>14</v>
      </c>
      <c r="Q3" s="6" t="s">
        <v>15</v>
      </c>
      <c r="R3" s="2" t="s">
        <v>16</v>
      </c>
      <c r="S3" s="30" t="s">
        <v>248</v>
      </c>
      <c r="T3" s="2" t="s">
        <v>18</v>
      </c>
      <c r="U3" s="13" t="s">
        <v>20</v>
      </c>
      <c r="V3" s="13" t="s">
        <v>19</v>
      </c>
      <c r="W3" s="31" t="s">
        <v>249</v>
      </c>
      <c r="X3" s="3" t="s">
        <v>254</v>
      </c>
    </row>
    <row r="4" spans="1:24" ht="32.25" customHeight="1" x14ac:dyDescent="0.15">
      <c r="A4" s="3">
        <v>1</v>
      </c>
      <c r="B4" s="3" t="s">
        <v>22</v>
      </c>
      <c r="C4" s="13" t="s">
        <v>23</v>
      </c>
      <c r="D4" s="3" t="s">
        <v>24</v>
      </c>
      <c r="E4" s="3">
        <v>1016907.53</v>
      </c>
      <c r="F4" s="3">
        <v>2022.3</v>
      </c>
      <c r="G4" s="13" t="s">
        <v>25</v>
      </c>
      <c r="H4" s="3" t="s">
        <v>26</v>
      </c>
      <c r="I4" s="7" t="s">
        <v>199</v>
      </c>
      <c r="J4" s="7"/>
      <c r="K4" s="14">
        <v>48.816551724137938</v>
      </c>
      <c r="L4" s="15">
        <f>M4/58*101.12</f>
        <v>48.816551724137938</v>
      </c>
      <c r="M4" s="3">
        <v>28</v>
      </c>
      <c r="N4" s="25">
        <v>58</v>
      </c>
      <c r="O4" s="25">
        <v>101.12</v>
      </c>
      <c r="P4" s="3" t="s">
        <v>27</v>
      </c>
      <c r="Q4" s="3">
        <v>2880261</v>
      </c>
      <c r="R4" s="3" t="s">
        <v>154</v>
      </c>
      <c r="S4" s="3"/>
      <c r="T4" s="3" t="s">
        <v>155</v>
      </c>
      <c r="U4" s="16"/>
      <c r="V4" s="16"/>
      <c r="W4" s="16"/>
      <c r="X4" s="16"/>
    </row>
    <row r="5" spans="1:24" ht="32.25" customHeight="1" x14ac:dyDescent="0.15">
      <c r="A5" s="3">
        <v>2</v>
      </c>
      <c r="B5" s="3" t="s">
        <v>28</v>
      </c>
      <c r="C5" s="13" t="s">
        <v>29</v>
      </c>
      <c r="D5" s="3" t="s">
        <v>200</v>
      </c>
      <c r="E5" s="3">
        <v>991544.88</v>
      </c>
      <c r="F5" s="3">
        <v>2018.11</v>
      </c>
      <c r="G5" s="3" t="s">
        <v>30</v>
      </c>
      <c r="H5" s="3" t="s">
        <v>31</v>
      </c>
      <c r="I5" s="7" t="s">
        <v>199</v>
      </c>
      <c r="J5" s="7"/>
      <c r="K5" s="14">
        <v>52.303448275862074</v>
      </c>
      <c r="L5" s="15">
        <f>M5/58*101.12</f>
        <v>52.303448275862074</v>
      </c>
      <c r="M5" s="17">
        <v>30</v>
      </c>
      <c r="N5" s="26"/>
      <c r="O5" s="26"/>
      <c r="P5" s="3" t="s">
        <v>33</v>
      </c>
      <c r="Q5" s="3">
        <v>2880261</v>
      </c>
      <c r="R5" s="3" t="s">
        <v>154</v>
      </c>
      <c r="S5" s="3"/>
      <c r="T5" s="3" t="s">
        <v>155</v>
      </c>
      <c r="U5" s="16"/>
      <c r="V5" s="16"/>
      <c r="W5" s="16"/>
      <c r="X5" s="16"/>
    </row>
    <row r="6" spans="1:24" ht="32.25" customHeight="1" x14ac:dyDescent="0.15">
      <c r="A6" s="3">
        <v>3</v>
      </c>
      <c r="B6" s="3" t="s">
        <v>201</v>
      </c>
      <c r="C6" s="13" t="s">
        <v>34</v>
      </c>
      <c r="D6" s="3" t="s">
        <v>147</v>
      </c>
      <c r="E6" s="3">
        <v>544008.36</v>
      </c>
      <c r="F6" s="3">
        <v>2017.4</v>
      </c>
      <c r="G6" s="3" t="s">
        <v>35</v>
      </c>
      <c r="H6" s="3" t="s">
        <v>36</v>
      </c>
      <c r="I6" s="7" t="s">
        <v>202</v>
      </c>
      <c r="J6" s="7"/>
      <c r="K6" s="14">
        <v>34.86666666666666</v>
      </c>
      <c r="L6" s="15">
        <f>M6/39*67.99</f>
        <v>34.86666666666666</v>
      </c>
      <c r="M6" s="3">
        <v>20</v>
      </c>
      <c r="N6" s="25">
        <v>39</v>
      </c>
      <c r="O6" s="25">
        <v>67.989999999999995</v>
      </c>
      <c r="P6" s="3" t="s">
        <v>38</v>
      </c>
      <c r="Q6" s="3">
        <v>2880261</v>
      </c>
      <c r="R6" s="3" t="s">
        <v>154</v>
      </c>
      <c r="S6" s="3"/>
      <c r="T6" s="3" t="s">
        <v>155</v>
      </c>
      <c r="U6" s="16"/>
      <c r="V6" s="16"/>
      <c r="W6" s="16"/>
      <c r="X6" s="16"/>
    </row>
    <row r="7" spans="1:24" ht="32.25" customHeight="1" x14ac:dyDescent="0.15">
      <c r="A7" s="3">
        <v>4</v>
      </c>
      <c r="B7" s="13" t="s">
        <v>39</v>
      </c>
      <c r="C7" s="13" t="s">
        <v>40</v>
      </c>
      <c r="D7" s="3" t="s">
        <v>147</v>
      </c>
      <c r="E7" s="3">
        <v>313987.7</v>
      </c>
      <c r="F7" s="3">
        <v>2013.12</v>
      </c>
      <c r="G7" s="3" t="s">
        <v>41</v>
      </c>
      <c r="H7" s="3" t="s">
        <v>42</v>
      </c>
      <c r="I7" s="7" t="s">
        <v>202</v>
      </c>
      <c r="J7" s="7"/>
      <c r="K7" s="14">
        <v>33.123333333333328</v>
      </c>
      <c r="L7" s="15">
        <f>M7/39*67.99</f>
        <v>33.123333333333328</v>
      </c>
      <c r="M7" s="3">
        <v>19</v>
      </c>
      <c r="N7" s="26"/>
      <c r="O7" s="26"/>
      <c r="P7" s="3" t="s">
        <v>38</v>
      </c>
      <c r="Q7" s="3">
        <v>2880261</v>
      </c>
      <c r="R7" s="3" t="s">
        <v>154</v>
      </c>
      <c r="S7" s="3"/>
      <c r="T7" s="3" t="s">
        <v>155</v>
      </c>
      <c r="U7" s="16"/>
      <c r="V7" s="16"/>
      <c r="W7" s="16"/>
      <c r="X7" s="16"/>
    </row>
    <row r="8" spans="1:24" ht="32.25" customHeight="1" x14ac:dyDescent="0.15">
      <c r="A8" s="3">
        <v>5</v>
      </c>
      <c r="B8" s="13" t="s">
        <v>203</v>
      </c>
      <c r="C8" s="13" t="s">
        <v>43</v>
      </c>
      <c r="D8" s="3" t="s">
        <v>204</v>
      </c>
      <c r="E8" s="3">
        <v>393351.29</v>
      </c>
      <c r="F8" s="3">
        <v>2014.9</v>
      </c>
      <c r="G8" s="3">
        <v>432789</v>
      </c>
      <c r="H8" s="3" t="s">
        <v>193</v>
      </c>
      <c r="I8" s="7" t="s">
        <v>205</v>
      </c>
      <c r="J8" s="7"/>
      <c r="K8" s="14">
        <v>1.7434482758620691</v>
      </c>
      <c r="L8" s="15">
        <f>M8/29*50.56</f>
        <v>3.4868965517241381</v>
      </c>
      <c r="M8" s="3">
        <v>2</v>
      </c>
      <c r="N8" s="25">
        <v>29</v>
      </c>
      <c r="O8" s="25">
        <v>50.56</v>
      </c>
      <c r="P8" s="3" t="s">
        <v>38</v>
      </c>
      <c r="Q8" s="3">
        <v>2880261</v>
      </c>
      <c r="R8" s="3" t="s">
        <v>160</v>
      </c>
      <c r="S8" s="3"/>
      <c r="T8" s="3" t="s">
        <v>155</v>
      </c>
      <c r="U8" s="16"/>
      <c r="V8" s="16"/>
      <c r="W8" s="16"/>
      <c r="X8" s="16"/>
    </row>
    <row r="9" spans="1:24" ht="32.25" customHeight="1" x14ac:dyDescent="0.15">
      <c r="A9" s="3">
        <v>6</v>
      </c>
      <c r="B9" s="13" t="s">
        <v>206</v>
      </c>
      <c r="C9" s="13" t="s">
        <v>44</v>
      </c>
      <c r="D9" s="3" t="s">
        <v>148</v>
      </c>
      <c r="E9" s="3">
        <v>168629.05</v>
      </c>
      <c r="F9" s="3">
        <v>2014.1</v>
      </c>
      <c r="G9" s="3" t="s">
        <v>45</v>
      </c>
      <c r="H9" s="3" t="s">
        <v>194</v>
      </c>
      <c r="I9" s="7" t="s">
        <v>205</v>
      </c>
      <c r="J9" s="7"/>
      <c r="K9" s="14">
        <v>3.4868965517241381</v>
      </c>
      <c r="L9" s="15">
        <f>M9/29*50.56</f>
        <v>3.4868965517241381</v>
      </c>
      <c r="M9" s="3">
        <v>2</v>
      </c>
      <c r="N9" s="27"/>
      <c r="O9" s="27"/>
      <c r="P9" s="3" t="s">
        <v>46</v>
      </c>
      <c r="Q9" s="3">
        <v>2880261</v>
      </c>
      <c r="R9" s="3" t="s">
        <v>154</v>
      </c>
      <c r="S9" s="3"/>
      <c r="T9" s="3" t="s">
        <v>155</v>
      </c>
      <c r="U9" s="16"/>
      <c r="V9" s="16"/>
      <c r="W9" s="16"/>
      <c r="X9" s="16"/>
    </row>
    <row r="10" spans="1:24" ht="32.25" customHeight="1" x14ac:dyDescent="0.15">
      <c r="A10" s="3">
        <v>7</v>
      </c>
      <c r="B10" s="13" t="s">
        <v>47</v>
      </c>
      <c r="C10" s="13" t="s">
        <v>48</v>
      </c>
      <c r="D10" s="3" t="s">
        <v>49</v>
      </c>
      <c r="E10" s="3">
        <v>550000</v>
      </c>
      <c r="F10" s="3">
        <v>2019.9</v>
      </c>
      <c r="G10" s="3">
        <v>18311</v>
      </c>
      <c r="H10" s="3" t="s">
        <v>50</v>
      </c>
      <c r="I10" s="7" t="s">
        <v>205</v>
      </c>
      <c r="J10" s="7"/>
      <c r="K10" s="14">
        <v>22.664827586206897</v>
      </c>
      <c r="L10" s="15">
        <f>M10/29*50.56</f>
        <v>22.664827586206897</v>
      </c>
      <c r="M10" s="3">
        <v>13</v>
      </c>
      <c r="N10" s="27"/>
      <c r="O10" s="27"/>
      <c r="P10" s="3" t="s">
        <v>46</v>
      </c>
      <c r="Q10" s="3">
        <v>2880261</v>
      </c>
      <c r="R10" s="3" t="s">
        <v>154</v>
      </c>
      <c r="S10" s="3"/>
      <c r="T10" s="3" t="s">
        <v>155</v>
      </c>
      <c r="U10" s="16"/>
      <c r="V10" s="16"/>
      <c r="W10" s="16"/>
      <c r="X10" s="16"/>
    </row>
    <row r="11" spans="1:24" ht="32.25" customHeight="1" x14ac:dyDescent="0.15">
      <c r="A11" s="3">
        <v>8</v>
      </c>
      <c r="B11" s="13" t="s">
        <v>59</v>
      </c>
      <c r="C11" s="13" t="s">
        <v>60</v>
      </c>
      <c r="D11" s="8" t="s">
        <v>207</v>
      </c>
      <c r="E11" s="3">
        <v>605000</v>
      </c>
      <c r="F11" s="3">
        <v>2019.5</v>
      </c>
      <c r="G11" s="13" t="s">
        <v>61</v>
      </c>
      <c r="H11" s="3" t="s">
        <v>62</v>
      </c>
      <c r="I11" s="7" t="s">
        <v>205</v>
      </c>
      <c r="J11" s="7"/>
      <c r="K11" s="14">
        <v>20.921004286589103</v>
      </c>
      <c r="L11" s="15">
        <f>M11/65.32*113.88</f>
        <v>20.921004286589103</v>
      </c>
      <c r="M11" s="3">
        <v>12</v>
      </c>
      <c r="N11" s="26"/>
      <c r="O11" s="26"/>
      <c r="P11" s="3" t="s">
        <v>46</v>
      </c>
      <c r="Q11" s="3">
        <v>2880261</v>
      </c>
      <c r="R11" s="3" t="s">
        <v>154</v>
      </c>
      <c r="S11" s="3"/>
      <c r="T11" s="3" t="s">
        <v>155</v>
      </c>
      <c r="U11" s="16"/>
      <c r="V11" s="16"/>
      <c r="W11" s="16"/>
      <c r="X11" s="16"/>
    </row>
    <row r="12" spans="1:24" ht="32.25" customHeight="1" x14ac:dyDescent="0.15">
      <c r="A12" s="3">
        <v>9</v>
      </c>
      <c r="B12" s="13" t="s">
        <v>51</v>
      </c>
      <c r="C12" s="13" t="s">
        <v>52</v>
      </c>
      <c r="D12" s="13" t="s">
        <v>149</v>
      </c>
      <c r="E12" s="3">
        <v>644851.12</v>
      </c>
      <c r="F12" s="3">
        <v>2014.6</v>
      </c>
      <c r="G12" s="3">
        <v>8015760</v>
      </c>
      <c r="H12" s="3" t="s">
        <v>53</v>
      </c>
      <c r="I12" s="7" t="s">
        <v>208</v>
      </c>
      <c r="J12" s="7"/>
      <c r="K12" s="14">
        <v>42.192534246575342</v>
      </c>
      <c r="L12" s="15">
        <f>M12/29.2*50.91</f>
        <v>42.192534246575342</v>
      </c>
      <c r="M12" s="3">
        <v>24.2</v>
      </c>
      <c r="N12" s="25">
        <v>29.2</v>
      </c>
      <c r="O12" s="25">
        <v>50.91</v>
      </c>
      <c r="P12" s="3" t="s">
        <v>55</v>
      </c>
      <c r="Q12" s="3">
        <v>2880261</v>
      </c>
      <c r="R12" s="3" t="s">
        <v>154</v>
      </c>
      <c r="S12" s="3"/>
      <c r="T12" s="3" t="s">
        <v>155</v>
      </c>
      <c r="U12" s="16"/>
      <c r="V12" s="16"/>
      <c r="W12" s="16"/>
      <c r="X12" s="16"/>
    </row>
    <row r="13" spans="1:24" ht="32.25" customHeight="1" x14ac:dyDescent="0.15">
      <c r="A13" s="3">
        <v>10</v>
      </c>
      <c r="B13" s="13" t="s">
        <v>209</v>
      </c>
      <c r="C13" s="13" t="s">
        <v>56</v>
      </c>
      <c r="D13" s="13" t="s">
        <v>57</v>
      </c>
      <c r="E13" s="3">
        <v>197407</v>
      </c>
      <c r="F13" s="3">
        <v>2014.3</v>
      </c>
      <c r="G13" s="3">
        <v>15961839</v>
      </c>
      <c r="H13" s="3" t="s">
        <v>102</v>
      </c>
      <c r="I13" s="7" t="s">
        <v>208</v>
      </c>
      <c r="J13" s="7"/>
      <c r="K13" s="14">
        <v>8.7174657534246567</v>
      </c>
      <c r="L13" s="15">
        <f>M13/29.2*50.91</f>
        <v>8.7174657534246567</v>
      </c>
      <c r="M13" s="3">
        <v>5</v>
      </c>
      <c r="N13" s="26"/>
      <c r="O13" s="26"/>
      <c r="P13" s="3" t="s">
        <v>55</v>
      </c>
      <c r="Q13" s="3">
        <v>2880261</v>
      </c>
      <c r="R13" s="3" t="s">
        <v>154</v>
      </c>
      <c r="S13" s="3"/>
      <c r="T13" s="3" t="s">
        <v>155</v>
      </c>
      <c r="U13" s="16"/>
      <c r="V13" s="16"/>
      <c r="W13" s="16"/>
      <c r="X13" s="16"/>
    </row>
    <row r="14" spans="1:24" ht="32.25" customHeight="1" x14ac:dyDescent="0.15">
      <c r="A14" s="3">
        <v>11</v>
      </c>
      <c r="B14" s="13" t="s">
        <v>63</v>
      </c>
      <c r="C14" s="13" t="s">
        <v>64</v>
      </c>
      <c r="D14" s="3" t="s">
        <v>65</v>
      </c>
      <c r="E14" s="3">
        <v>599800</v>
      </c>
      <c r="F14" s="13">
        <v>2019.4</v>
      </c>
      <c r="G14" s="13" t="s">
        <v>66</v>
      </c>
      <c r="H14" s="3" t="s">
        <v>67</v>
      </c>
      <c r="I14" s="7" t="s">
        <v>210</v>
      </c>
      <c r="J14" s="7"/>
      <c r="K14" s="14">
        <v>43.585425597060627</v>
      </c>
      <c r="L14" s="15">
        <f>M14/65.32*113.88</f>
        <v>43.585425597060627</v>
      </c>
      <c r="M14" s="3">
        <v>25</v>
      </c>
      <c r="N14" s="27">
        <v>65.319999999999993</v>
      </c>
      <c r="O14" s="27">
        <v>113.88</v>
      </c>
      <c r="P14" s="3" t="s">
        <v>46</v>
      </c>
      <c r="Q14" s="3">
        <v>2880261</v>
      </c>
      <c r="R14" s="3" t="s">
        <v>154</v>
      </c>
      <c r="S14" s="3"/>
      <c r="T14" s="3" t="s">
        <v>155</v>
      </c>
      <c r="U14" s="16"/>
      <c r="V14" s="16"/>
      <c r="W14" s="16"/>
      <c r="X14" s="16"/>
    </row>
    <row r="15" spans="1:24" ht="32.25" customHeight="1" x14ac:dyDescent="0.15">
      <c r="A15" s="3">
        <v>12</v>
      </c>
      <c r="B15" s="13" t="s">
        <v>211</v>
      </c>
      <c r="C15" s="13" t="s">
        <v>68</v>
      </c>
      <c r="D15" s="3" t="s">
        <v>212</v>
      </c>
      <c r="E15" s="3">
        <v>125490.37</v>
      </c>
      <c r="F15" s="3">
        <v>2014.9</v>
      </c>
      <c r="G15" s="3" t="s">
        <v>69</v>
      </c>
      <c r="H15" s="3" t="s">
        <v>70</v>
      </c>
      <c r="I15" s="7" t="s">
        <v>210</v>
      </c>
      <c r="J15" s="7"/>
      <c r="K15" s="14">
        <v>22.664421310471528</v>
      </c>
      <c r="L15" s="15">
        <f>M15/65.32*113.88</f>
        <v>22.664421310471528</v>
      </c>
      <c r="M15" s="3">
        <v>13</v>
      </c>
      <c r="N15" s="27"/>
      <c r="O15" s="27"/>
      <c r="P15" s="3" t="s">
        <v>72</v>
      </c>
      <c r="Q15" s="3">
        <v>2880261</v>
      </c>
      <c r="R15" s="3" t="s">
        <v>154</v>
      </c>
      <c r="S15" s="3"/>
      <c r="T15" s="3" t="s">
        <v>155</v>
      </c>
      <c r="U15" s="16"/>
      <c r="V15" s="16"/>
      <c r="W15" s="16"/>
      <c r="X15" s="16"/>
    </row>
    <row r="16" spans="1:24" ht="32.25" customHeight="1" x14ac:dyDescent="0.15">
      <c r="A16" s="3">
        <v>13</v>
      </c>
      <c r="B16" s="13" t="s">
        <v>213</v>
      </c>
      <c r="C16" s="13">
        <v>2100</v>
      </c>
      <c r="D16" s="3" t="s">
        <v>147</v>
      </c>
      <c r="E16" s="3">
        <v>188235.54</v>
      </c>
      <c r="F16" s="3">
        <v>2014.9</v>
      </c>
      <c r="G16" s="3" t="s">
        <v>73</v>
      </c>
      <c r="H16" s="3" t="s">
        <v>74</v>
      </c>
      <c r="I16" s="7" t="s">
        <v>210</v>
      </c>
      <c r="J16" s="7"/>
      <c r="K16" s="14">
        <v>22.664421310471528</v>
      </c>
      <c r="L16" s="15">
        <f>M16/65.32*113.88</f>
        <v>22.664421310471528</v>
      </c>
      <c r="M16" s="3">
        <v>13</v>
      </c>
      <c r="N16" s="27"/>
      <c r="O16" s="27"/>
      <c r="P16" s="3" t="s">
        <v>75</v>
      </c>
      <c r="Q16" s="3">
        <v>2880261</v>
      </c>
      <c r="R16" s="3" t="s">
        <v>157</v>
      </c>
      <c r="S16" s="3"/>
      <c r="T16" s="3" t="s">
        <v>155</v>
      </c>
      <c r="U16" s="16"/>
      <c r="V16" s="16"/>
      <c r="W16" s="16"/>
      <c r="X16" s="16"/>
    </row>
    <row r="17" spans="1:24" ht="32.25" customHeight="1" x14ac:dyDescent="0.15">
      <c r="A17" s="3">
        <v>14</v>
      </c>
      <c r="B17" s="13" t="s">
        <v>164</v>
      </c>
      <c r="C17" s="13" t="s">
        <v>166</v>
      </c>
      <c r="D17" s="3" t="s">
        <v>167</v>
      </c>
      <c r="E17" s="3">
        <v>799800</v>
      </c>
      <c r="F17" s="3">
        <v>2024.8</v>
      </c>
      <c r="G17" s="3" t="s">
        <v>188</v>
      </c>
      <c r="H17" s="3" t="s">
        <v>165</v>
      </c>
      <c r="I17" s="7" t="s">
        <v>210</v>
      </c>
      <c r="J17" s="7"/>
      <c r="K17" s="14">
        <v>11.332210655235764</v>
      </c>
      <c r="L17" s="15">
        <f>M17/65.32*113.88</f>
        <v>22.664421310471528</v>
      </c>
      <c r="M17" s="3">
        <v>13</v>
      </c>
      <c r="N17" s="27"/>
      <c r="O17" s="27"/>
      <c r="P17" s="3" t="s">
        <v>75</v>
      </c>
      <c r="Q17" s="3">
        <v>2880261</v>
      </c>
      <c r="R17" s="3" t="s">
        <v>160</v>
      </c>
      <c r="S17" s="3"/>
      <c r="T17" s="3" t="s">
        <v>155</v>
      </c>
      <c r="U17" s="16"/>
      <c r="V17" s="16"/>
      <c r="W17" s="16"/>
      <c r="X17" s="16"/>
    </row>
    <row r="18" spans="1:24" ht="32.25" customHeight="1" x14ac:dyDescent="0.15">
      <c r="A18" s="3">
        <v>15</v>
      </c>
      <c r="B18" s="13" t="s">
        <v>214</v>
      </c>
      <c r="C18" s="13" t="s">
        <v>76</v>
      </c>
      <c r="D18" s="3" t="s">
        <v>215</v>
      </c>
      <c r="E18" s="3">
        <v>222353.77</v>
      </c>
      <c r="F18" s="3">
        <v>2014.8</v>
      </c>
      <c r="G18" s="3">
        <v>1100286</v>
      </c>
      <c r="H18" s="3" t="s">
        <v>196</v>
      </c>
      <c r="I18" s="7" t="s">
        <v>210</v>
      </c>
      <c r="J18" s="7"/>
      <c r="K18" s="14">
        <v>1.1506552357624007</v>
      </c>
      <c r="L18" s="15">
        <f>M18/65.32*113.88</f>
        <v>2.3013104715248014</v>
      </c>
      <c r="M18" s="3">
        <v>1.32</v>
      </c>
      <c r="N18" s="26"/>
      <c r="O18" s="26"/>
      <c r="P18" s="3" t="s">
        <v>38</v>
      </c>
      <c r="Q18" s="3">
        <v>2880261</v>
      </c>
      <c r="R18" s="3" t="s">
        <v>160</v>
      </c>
      <c r="S18" s="3"/>
      <c r="T18" s="3" t="s">
        <v>155</v>
      </c>
      <c r="U18" s="16"/>
      <c r="V18" s="16"/>
      <c r="W18" s="16"/>
      <c r="X18" s="16"/>
    </row>
    <row r="19" spans="1:24" ht="32.25" customHeight="1" x14ac:dyDescent="0.15">
      <c r="A19" s="3">
        <v>16</v>
      </c>
      <c r="B19" s="13" t="s">
        <v>77</v>
      </c>
      <c r="C19" s="13" t="s">
        <v>78</v>
      </c>
      <c r="D19" s="3" t="s">
        <v>216</v>
      </c>
      <c r="E19" s="3">
        <v>296379.39</v>
      </c>
      <c r="F19" s="3">
        <v>2014.5</v>
      </c>
      <c r="G19" s="3" t="s">
        <v>79</v>
      </c>
      <c r="H19" s="3" t="s">
        <v>80</v>
      </c>
      <c r="I19" s="7" t="s">
        <v>217</v>
      </c>
      <c r="J19" s="7"/>
      <c r="K19" s="14">
        <v>26.152416356877325</v>
      </c>
      <c r="L19" s="15">
        <f>M19/34.97*60.97</f>
        <v>26.152416356877325</v>
      </c>
      <c r="M19" s="3">
        <v>15</v>
      </c>
      <c r="N19" s="25">
        <v>34.97</v>
      </c>
      <c r="O19" s="25">
        <v>60.97</v>
      </c>
      <c r="P19" s="3" t="s">
        <v>72</v>
      </c>
      <c r="Q19" s="3">
        <v>2880261</v>
      </c>
      <c r="R19" s="3" t="s">
        <v>154</v>
      </c>
      <c r="S19" s="3"/>
      <c r="T19" s="3" t="s">
        <v>155</v>
      </c>
      <c r="U19" s="16"/>
      <c r="V19" s="16"/>
      <c r="W19" s="16"/>
      <c r="X19" s="16"/>
    </row>
    <row r="20" spans="1:24" ht="32.25" customHeight="1" x14ac:dyDescent="0.15">
      <c r="A20" s="3">
        <v>17</v>
      </c>
      <c r="B20" s="13" t="s">
        <v>218</v>
      </c>
      <c r="C20" s="13" t="s">
        <v>81</v>
      </c>
      <c r="D20" s="3" t="s">
        <v>82</v>
      </c>
      <c r="E20" s="3">
        <v>329992.78999999998</v>
      </c>
      <c r="F20" s="3">
        <v>2013.12</v>
      </c>
      <c r="G20" s="3">
        <v>23001031</v>
      </c>
      <c r="H20" s="3" t="s">
        <v>83</v>
      </c>
      <c r="I20" s="7" t="s">
        <v>217</v>
      </c>
      <c r="J20" s="7"/>
      <c r="K20" s="14">
        <v>26.152416356877325</v>
      </c>
      <c r="L20" s="15">
        <f>M20/34.97*60.97</f>
        <v>26.152416356877325</v>
      </c>
      <c r="M20" s="3">
        <v>15</v>
      </c>
      <c r="N20" s="27"/>
      <c r="O20" s="27"/>
      <c r="P20" s="3" t="s">
        <v>75</v>
      </c>
      <c r="Q20" s="3">
        <v>2880261</v>
      </c>
      <c r="R20" s="3" t="s">
        <v>154</v>
      </c>
      <c r="S20" s="3"/>
      <c r="T20" s="3" t="s">
        <v>158</v>
      </c>
      <c r="U20" s="16"/>
      <c r="V20" s="16"/>
      <c r="W20" s="16"/>
      <c r="X20" s="16"/>
    </row>
    <row r="21" spans="1:24" ht="32.25" customHeight="1" x14ac:dyDescent="0.15">
      <c r="A21" s="3">
        <v>18</v>
      </c>
      <c r="B21" s="13" t="s">
        <v>219</v>
      </c>
      <c r="C21" s="13" t="s">
        <v>84</v>
      </c>
      <c r="D21" s="3" t="s">
        <v>220</v>
      </c>
      <c r="E21" s="3">
        <v>251668.1</v>
      </c>
      <c r="F21" s="3">
        <v>2013.1</v>
      </c>
      <c r="G21" s="3" t="s">
        <v>85</v>
      </c>
      <c r="H21" s="3" t="s">
        <v>86</v>
      </c>
      <c r="I21" s="7" t="s">
        <v>217</v>
      </c>
      <c r="J21" s="7"/>
      <c r="K21" s="14">
        <v>5.2304832713754648</v>
      </c>
      <c r="L21" s="15">
        <f>M21/34.97*60.97</f>
        <v>5.2304832713754648</v>
      </c>
      <c r="M21" s="3">
        <v>3</v>
      </c>
      <c r="N21" s="27"/>
      <c r="O21" s="27"/>
      <c r="P21" s="3" t="s">
        <v>161</v>
      </c>
      <c r="Q21" s="3">
        <v>2880261</v>
      </c>
      <c r="R21" s="3" t="s">
        <v>154</v>
      </c>
      <c r="S21" s="3"/>
      <c r="T21" s="3" t="s">
        <v>155</v>
      </c>
      <c r="U21" s="16"/>
      <c r="V21" s="16"/>
      <c r="W21" s="16"/>
      <c r="X21" s="16"/>
    </row>
    <row r="22" spans="1:24" ht="32.25" customHeight="1" x14ac:dyDescent="0.15">
      <c r="A22" s="3">
        <v>19</v>
      </c>
      <c r="B22" s="13" t="s">
        <v>221</v>
      </c>
      <c r="C22" s="13" t="s">
        <v>87</v>
      </c>
      <c r="D22" s="3" t="s">
        <v>88</v>
      </c>
      <c r="E22" s="3">
        <v>312550.26</v>
      </c>
      <c r="F22" s="3">
        <v>2013.12</v>
      </c>
      <c r="G22" s="3">
        <v>30054</v>
      </c>
      <c r="H22" s="3" t="s">
        <v>197</v>
      </c>
      <c r="I22" s="7" t="s">
        <v>217</v>
      </c>
      <c r="J22" s="7"/>
      <c r="K22" s="14">
        <v>1.7173420074349441</v>
      </c>
      <c r="L22" s="15">
        <f>M22/34.97*60.97</f>
        <v>3.4346840148698883</v>
      </c>
      <c r="M22" s="3">
        <v>1.97</v>
      </c>
      <c r="N22" s="26"/>
      <c r="O22" s="26"/>
      <c r="P22" s="3" t="s">
        <v>89</v>
      </c>
      <c r="Q22" s="3">
        <v>2880261</v>
      </c>
      <c r="R22" s="3" t="s">
        <v>162</v>
      </c>
      <c r="S22" s="3"/>
      <c r="T22" s="3" t="s">
        <v>155</v>
      </c>
      <c r="U22" s="16"/>
      <c r="V22" s="16"/>
      <c r="W22" s="16"/>
      <c r="X22" s="16"/>
    </row>
    <row r="23" spans="1:24" ht="32.25" customHeight="1" x14ac:dyDescent="0.15">
      <c r="A23" s="3">
        <v>20</v>
      </c>
      <c r="B23" s="13" t="s">
        <v>222</v>
      </c>
      <c r="C23" s="13" t="s">
        <v>90</v>
      </c>
      <c r="D23" s="3" t="s">
        <v>150</v>
      </c>
      <c r="E23" s="3">
        <v>501256.15</v>
      </c>
      <c r="F23" s="3">
        <v>2014.8</v>
      </c>
      <c r="G23" s="3" t="s">
        <v>91</v>
      </c>
      <c r="H23" s="3" t="s">
        <v>92</v>
      </c>
      <c r="I23" s="7" t="s">
        <v>223</v>
      </c>
      <c r="J23" s="7"/>
      <c r="K23" s="14">
        <v>6.4853446447507963</v>
      </c>
      <c r="L23" s="15">
        <f t="shared" ref="L23:L29" si="0">M23/37.72*65.76</f>
        <v>6.4853446447507963</v>
      </c>
      <c r="M23" s="3">
        <v>3.72</v>
      </c>
      <c r="N23" s="25">
        <v>37.72</v>
      </c>
      <c r="O23" s="25">
        <v>65.760000000000005</v>
      </c>
      <c r="P23" s="3" t="s">
        <v>32</v>
      </c>
      <c r="Q23" s="3">
        <v>2880261</v>
      </c>
      <c r="R23" s="3" t="s">
        <v>156</v>
      </c>
      <c r="S23" s="3"/>
      <c r="T23" s="3" t="s">
        <v>155</v>
      </c>
      <c r="U23" s="16"/>
      <c r="V23" s="16"/>
      <c r="W23" s="16"/>
      <c r="X23" s="16"/>
    </row>
    <row r="24" spans="1:24" ht="32.25" customHeight="1" x14ac:dyDescent="0.15">
      <c r="A24" s="3">
        <v>21</v>
      </c>
      <c r="B24" s="13" t="s">
        <v>224</v>
      </c>
      <c r="C24" s="13" t="s">
        <v>93</v>
      </c>
      <c r="D24" s="3" t="s">
        <v>225</v>
      </c>
      <c r="E24" s="3">
        <v>515852.07</v>
      </c>
      <c r="F24" s="3">
        <v>2014.5</v>
      </c>
      <c r="G24" s="3">
        <v>19141010</v>
      </c>
      <c r="H24" s="3" t="s">
        <v>94</v>
      </c>
      <c r="I24" s="7" t="s">
        <v>223</v>
      </c>
      <c r="J24" s="7"/>
      <c r="K24" s="14">
        <v>26.150583244962888</v>
      </c>
      <c r="L24" s="15">
        <f t="shared" si="0"/>
        <v>26.150583244962888</v>
      </c>
      <c r="M24" s="3">
        <v>15</v>
      </c>
      <c r="N24" s="27"/>
      <c r="O24" s="27"/>
      <c r="P24" s="3" t="s">
        <v>33</v>
      </c>
      <c r="Q24" s="3">
        <v>2880261</v>
      </c>
      <c r="R24" s="3" t="s">
        <v>154</v>
      </c>
      <c r="S24" s="3"/>
      <c r="T24" s="3" t="s">
        <v>155</v>
      </c>
      <c r="U24" s="16"/>
      <c r="V24" s="16"/>
      <c r="W24" s="16"/>
      <c r="X24" s="16"/>
    </row>
    <row r="25" spans="1:24" ht="32.25" customHeight="1" x14ac:dyDescent="0.15">
      <c r="A25" s="3">
        <v>22</v>
      </c>
      <c r="B25" s="13" t="s">
        <v>95</v>
      </c>
      <c r="C25" s="13" t="s">
        <v>96</v>
      </c>
      <c r="D25" s="3" t="s">
        <v>97</v>
      </c>
      <c r="E25" s="3">
        <v>1380000</v>
      </c>
      <c r="F25" s="3">
        <v>2019.12</v>
      </c>
      <c r="G25" s="3">
        <v>1966</v>
      </c>
      <c r="H25" s="3" t="s">
        <v>98</v>
      </c>
      <c r="I25" s="7" t="s">
        <v>223</v>
      </c>
      <c r="J25" s="7"/>
      <c r="K25" s="14">
        <v>33.12407211028632</v>
      </c>
      <c r="L25" s="15">
        <f t="shared" si="0"/>
        <v>33.12407211028632</v>
      </c>
      <c r="M25" s="3">
        <v>19</v>
      </c>
      <c r="N25" s="26"/>
      <c r="O25" s="26"/>
      <c r="P25" s="3" t="s">
        <v>71</v>
      </c>
      <c r="Q25" s="3">
        <v>2880261</v>
      </c>
      <c r="R25" s="3" t="s">
        <v>154</v>
      </c>
      <c r="S25" s="3"/>
      <c r="T25" s="3" t="s">
        <v>155</v>
      </c>
      <c r="U25" s="16"/>
      <c r="V25" s="16"/>
      <c r="W25" s="16"/>
      <c r="X25" s="16"/>
    </row>
    <row r="26" spans="1:24" ht="32.25" customHeight="1" x14ac:dyDescent="0.15">
      <c r="A26" s="3">
        <v>23</v>
      </c>
      <c r="B26" s="13" t="s">
        <v>226</v>
      </c>
      <c r="C26" s="13" t="s">
        <v>99</v>
      </c>
      <c r="D26" s="3" t="s">
        <v>227</v>
      </c>
      <c r="E26" s="3">
        <v>112543.75</v>
      </c>
      <c r="F26" s="3">
        <v>2013.12</v>
      </c>
      <c r="G26" s="3" t="s">
        <v>100</v>
      </c>
      <c r="H26" s="3" t="s">
        <v>101</v>
      </c>
      <c r="I26" s="7" t="s">
        <v>228</v>
      </c>
      <c r="J26" s="7"/>
      <c r="K26" s="14">
        <v>13.458833510074232</v>
      </c>
      <c r="L26" s="15">
        <f t="shared" si="0"/>
        <v>13.458833510074232</v>
      </c>
      <c r="M26" s="3">
        <v>7.72</v>
      </c>
      <c r="N26" s="25">
        <v>37.72</v>
      </c>
      <c r="O26" s="25">
        <v>65.760000000000005</v>
      </c>
      <c r="P26" s="3" t="s">
        <v>55</v>
      </c>
      <c r="Q26" s="3">
        <v>2880261</v>
      </c>
      <c r="R26" s="3" t="s">
        <v>154</v>
      </c>
      <c r="S26" s="3"/>
      <c r="T26" s="3" t="s">
        <v>155</v>
      </c>
      <c r="U26" s="16"/>
      <c r="V26" s="16"/>
      <c r="W26" s="16"/>
      <c r="X26" s="16"/>
    </row>
    <row r="27" spans="1:24" ht="32.25" customHeight="1" x14ac:dyDescent="0.15">
      <c r="A27" s="3">
        <v>24</v>
      </c>
      <c r="B27" s="13" t="s">
        <v>209</v>
      </c>
      <c r="C27" s="13" t="s">
        <v>56</v>
      </c>
      <c r="D27" s="13" t="s">
        <v>57</v>
      </c>
      <c r="E27" s="3">
        <v>230343</v>
      </c>
      <c r="F27" s="3">
        <v>2014.3</v>
      </c>
      <c r="G27" s="3">
        <v>15961419</v>
      </c>
      <c r="H27" s="3" t="s">
        <v>58</v>
      </c>
      <c r="I27" s="7" t="s">
        <v>228</v>
      </c>
      <c r="J27" s="7"/>
      <c r="K27" s="14">
        <v>17.433722163308591</v>
      </c>
      <c r="L27" s="15">
        <f t="shared" si="0"/>
        <v>17.433722163308591</v>
      </c>
      <c r="M27" s="3">
        <v>10</v>
      </c>
      <c r="N27" s="27"/>
      <c r="O27" s="27"/>
      <c r="P27" s="3" t="s">
        <v>54</v>
      </c>
      <c r="Q27" s="3">
        <v>2880261</v>
      </c>
      <c r="R27" s="3" t="s">
        <v>156</v>
      </c>
      <c r="S27" s="3"/>
      <c r="T27" s="3" t="s">
        <v>159</v>
      </c>
      <c r="U27" s="16"/>
      <c r="V27" s="16"/>
      <c r="W27" s="16"/>
      <c r="X27" s="16"/>
    </row>
    <row r="28" spans="1:24" ht="32.25" customHeight="1" x14ac:dyDescent="0.15">
      <c r="A28" s="3">
        <v>25</v>
      </c>
      <c r="B28" s="13" t="s">
        <v>103</v>
      </c>
      <c r="C28" s="13" t="s">
        <v>104</v>
      </c>
      <c r="D28" s="3" t="s">
        <v>105</v>
      </c>
      <c r="E28" s="3">
        <v>315590.34000000003</v>
      </c>
      <c r="F28" s="3">
        <v>2011.3</v>
      </c>
      <c r="G28" s="3">
        <v>991</v>
      </c>
      <c r="H28" s="3">
        <v>20111936</v>
      </c>
      <c r="I28" s="7" t="s">
        <v>228</v>
      </c>
      <c r="J28" s="7"/>
      <c r="K28" s="14">
        <v>17.433722163308591</v>
      </c>
      <c r="L28" s="15">
        <f t="shared" si="0"/>
        <v>17.433722163308591</v>
      </c>
      <c r="M28" s="3">
        <v>10</v>
      </c>
      <c r="N28" s="27"/>
      <c r="O28" s="27"/>
      <c r="P28" s="3" t="s">
        <v>55</v>
      </c>
      <c r="Q28" s="3">
        <v>2880261</v>
      </c>
      <c r="R28" s="3" t="s">
        <v>154</v>
      </c>
      <c r="S28" s="3"/>
      <c r="T28" s="3" t="s">
        <v>155</v>
      </c>
      <c r="U28" s="16"/>
      <c r="V28" s="16"/>
      <c r="W28" s="16"/>
      <c r="X28" s="16"/>
    </row>
    <row r="29" spans="1:24" ht="32.25" customHeight="1" x14ac:dyDescent="0.15">
      <c r="A29" s="3">
        <v>26</v>
      </c>
      <c r="B29" s="13" t="s">
        <v>106</v>
      </c>
      <c r="C29" s="13" t="s">
        <v>107</v>
      </c>
      <c r="D29" s="3" t="s">
        <v>229</v>
      </c>
      <c r="E29" s="3">
        <v>483674.71</v>
      </c>
      <c r="F29" s="3">
        <v>2019.3</v>
      </c>
      <c r="G29" s="3">
        <v>11835401</v>
      </c>
      <c r="H29" s="3" t="s">
        <v>108</v>
      </c>
      <c r="I29" s="7" t="s">
        <v>228</v>
      </c>
      <c r="J29" s="7"/>
      <c r="K29" s="14">
        <v>17.433722163308591</v>
      </c>
      <c r="L29" s="15">
        <f t="shared" si="0"/>
        <v>17.433722163308591</v>
      </c>
      <c r="M29" s="3">
        <v>10</v>
      </c>
      <c r="N29" s="26"/>
      <c r="O29" s="26"/>
      <c r="P29" s="3" t="s">
        <v>109</v>
      </c>
      <c r="Q29" s="3">
        <v>2880261</v>
      </c>
      <c r="R29" s="3" t="s">
        <v>156</v>
      </c>
      <c r="S29" s="3"/>
      <c r="T29" s="3" t="s">
        <v>155</v>
      </c>
      <c r="U29" s="16"/>
      <c r="V29" s="16"/>
      <c r="W29" s="16"/>
      <c r="X29" s="16"/>
    </row>
    <row r="30" spans="1:24" ht="32.25" customHeight="1" x14ac:dyDescent="0.15">
      <c r="A30" s="3">
        <v>27</v>
      </c>
      <c r="B30" s="13" t="s">
        <v>110</v>
      </c>
      <c r="C30" s="13" t="s">
        <v>111</v>
      </c>
      <c r="D30" s="3" t="s">
        <v>112</v>
      </c>
      <c r="E30" s="3">
        <v>398000</v>
      </c>
      <c r="F30" s="3">
        <v>2015.5</v>
      </c>
      <c r="G30" s="13" t="s">
        <v>113</v>
      </c>
      <c r="H30" s="3" t="s">
        <v>114</v>
      </c>
      <c r="I30" s="7" t="s">
        <v>230</v>
      </c>
      <c r="J30" s="7"/>
      <c r="K30" s="14">
        <v>18.43</v>
      </c>
      <c r="L30" s="15">
        <f>M30/10.57*18.43</f>
        <v>18.43</v>
      </c>
      <c r="M30" s="3">
        <v>10.57</v>
      </c>
      <c r="N30" s="3">
        <v>10.57</v>
      </c>
      <c r="O30" s="3">
        <v>18.43</v>
      </c>
      <c r="P30" s="3" t="s">
        <v>46</v>
      </c>
      <c r="Q30" s="3">
        <v>2880261</v>
      </c>
      <c r="R30" s="3" t="s">
        <v>156</v>
      </c>
      <c r="S30" s="3"/>
      <c r="T30" s="3" t="s">
        <v>155</v>
      </c>
      <c r="U30" s="16"/>
      <c r="V30" s="16"/>
      <c r="W30" s="16"/>
      <c r="X30" s="16"/>
    </row>
    <row r="31" spans="1:24" ht="32.25" customHeight="1" x14ac:dyDescent="0.15">
      <c r="A31" s="3">
        <v>28</v>
      </c>
      <c r="B31" s="13" t="s">
        <v>190</v>
      </c>
      <c r="C31" s="13" t="s">
        <v>115</v>
      </c>
      <c r="D31" s="3" t="s">
        <v>191</v>
      </c>
      <c r="E31" s="18">
        <v>537681.5</v>
      </c>
      <c r="F31" s="3">
        <v>2014.5</v>
      </c>
      <c r="G31" s="3">
        <v>14037703</v>
      </c>
      <c r="H31" s="3" t="s">
        <v>116</v>
      </c>
      <c r="I31" s="7" t="s">
        <v>231</v>
      </c>
      <c r="J31" s="7"/>
      <c r="K31" s="14">
        <v>17.435370152761458</v>
      </c>
      <c r="L31" s="15">
        <f>M31/34.04*59.35</f>
        <v>17.435370152761458</v>
      </c>
      <c r="M31" s="3">
        <v>10</v>
      </c>
      <c r="N31" s="25">
        <v>34.04</v>
      </c>
      <c r="O31" s="25">
        <v>59.35</v>
      </c>
      <c r="P31" s="3" t="s">
        <v>27</v>
      </c>
      <c r="Q31" s="3">
        <v>2880261</v>
      </c>
      <c r="R31" s="3" t="s">
        <v>156</v>
      </c>
      <c r="S31" s="3"/>
      <c r="T31" s="3" t="s">
        <v>155</v>
      </c>
      <c r="U31" s="16"/>
      <c r="V31" s="16"/>
      <c r="W31" s="16"/>
      <c r="X31" s="16"/>
    </row>
    <row r="32" spans="1:24" ht="32.25" customHeight="1" x14ac:dyDescent="0.15">
      <c r="A32" s="3">
        <v>29</v>
      </c>
      <c r="B32" s="13" t="s">
        <v>117</v>
      </c>
      <c r="C32" s="13" t="s">
        <v>118</v>
      </c>
      <c r="D32" s="3" t="s">
        <v>151</v>
      </c>
      <c r="E32" s="3">
        <v>186975.09</v>
      </c>
      <c r="F32" s="3">
        <v>2014.3</v>
      </c>
      <c r="G32" s="3">
        <v>140389039</v>
      </c>
      <c r="H32" s="3" t="s">
        <v>119</v>
      </c>
      <c r="I32" s="7" t="s">
        <v>231</v>
      </c>
      <c r="J32" s="7"/>
      <c r="K32" s="14">
        <v>15.691833137485313</v>
      </c>
      <c r="L32" s="15">
        <f>M32/34.04*59.35</f>
        <v>15.691833137485313</v>
      </c>
      <c r="M32" s="3">
        <v>9</v>
      </c>
      <c r="N32" s="27"/>
      <c r="O32" s="27"/>
      <c r="P32" s="3" t="s">
        <v>27</v>
      </c>
      <c r="Q32" s="3">
        <v>2880261</v>
      </c>
      <c r="R32" s="3" t="s">
        <v>156</v>
      </c>
      <c r="S32" s="3"/>
      <c r="T32" s="3" t="s">
        <v>159</v>
      </c>
      <c r="U32" s="16"/>
      <c r="V32" s="16"/>
      <c r="W32" s="16"/>
      <c r="X32" s="16"/>
    </row>
    <row r="33" spans="1:24" ht="32.25" customHeight="1" x14ac:dyDescent="0.15">
      <c r="A33" s="3">
        <v>30</v>
      </c>
      <c r="B33" s="13" t="s">
        <v>187</v>
      </c>
      <c r="C33" s="13" t="s">
        <v>185</v>
      </c>
      <c r="D33" s="3" t="s">
        <v>151</v>
      </c>
      <c r="E33" s="3">
        <v>119952.4</v>
      </c>
      <c r="F33" s="3">
        <v>2015.7</v>
      </c>
      <c r="G33" s="18">
        <v>159431816</v>
      </c>
      <c r="H33" s="3" t="s">
        <v>186</v>
      </c>
      <c r="I33" s="7" t="s">
        <v>231</v>
      </c>
      <c r="J33" s="7"/>
      <c r="K33" s="14">
        <v>5.2306110458284376</v>
      </c>
      <c r="L33" s="15">
        <f>M33/34.04*59.35</f>
        <v>5.2306110458284376</v>
      </c>
      <c r="M33" s="3">
        <v>3</v>
      </c>
      <c r="N33" s="27"/>
      <c r="O33" s="27"/>
      <c r="P33" s="3" t="s">
        <v>27</v>
      </c>
      <c r="Q33" s="3">
        <v>2880261</v>
      </c>
      <c r="R33" s="3" t="s">
        <v>156</v>
      </c>
      <c r="S33" s="3"/>
      <c r="T33" s="3" t="s">
        <v>159</v>
      </c>
      <c r="U33" s="16"/>
      <c r="V33" s="16"/>
      <c r="W33" s="16"/>
      <c r="X33" s="16"/>
    </row>
    <row r="34" spans="1:24" ht="32.25" customHeight="1" x14ac:dyDescent="0.15">
      <c r="A34" s="3">
        <v>31</v>
      </c>
      <c r="B34" s="13" t="s">
        <v>192</v>
      </c>
      <c r="C34" s="13" t="s">
        <v>120</v>
      </c>
      <c r="D34" s="3" t="s">
        <v>151</v>
      </c>
      <c r="E34" s="3">
        <v>173997.94</v>
      </c>
      <c r="F34" s="3">
        <v>2014.3</v>
      </c>
      <c r="G34" s="3">
        <v>140389227</v>
      </c>
      <c r="H34" s="3" t="s">
        <v>198</v>
      </c>
      <c r="I34" s="7" t="s">
        <v>231</v>
      </c>
      <c r="J34" s="7"/>
      <c r="K34" s="14">
        <v>5.3003525264394833</v>
      </c>
      <c r="L34" s="15">
        <f>M34/34.04*59.35</f>
        <v>5.3003525264394833</v>
      </c>
      <c r="M34" s="3">
        <v>3.04</v>
      </c>
      <c r="N34" s="27"/>
      <c r="O34" s="27"/>
      <c r="P34" s="3" t="s">
        <v>89</v>
      </c>
      <c r="Q34" s="3">
        <v>2880261</v>
      </c>
      <c r="R34" s="3" t="s">
        <v>154</v>
      </c>
      <c r="S34" s="3"/>
      <c r="T34" s="3" t="s">
        <v>159</v>
      </c>
      <c r="U34" s="16"/>
      <c r="V34" s="16"/>
      <c r="W34" s="16"/>
      <c r="X34" s="16"/>
    </row>
    <row r="35" spans="1:24" ht="32.25" customHeight="1" x14ac:dyDescent="0.15">
      <c r="A35" s="3">
        <v>32</v>
      </c>
      <c r="B35" s="13" t="s">
        <v>121</v>
      </c>
      <c r="C35" s="13" t="s">
        <v>122</v>
      </c>
      <c r="D35" s="3" t="s">
        <v>123</v>
      </c>
      <c r="E35" s="3">
        <v>261781.81</v>
      </c>
      <c r="F35" s="3">
        <v>2018.9</v>
      </c>
      <c r="G35" s="3">
        <v>8514200090</v>
      </c>
      <c r="H35" s="3" t="s">
        <v>124</v>
      </c>
      <c r="I35" s="7" t="s">
        <v>231</v>
      </c>
      <c r="J35" s="7"/>
      <c r="K35" s="14">
        <v>15.691833137485313</v>
      </c>
      <c r="L35" s="15">
        <f>M35/34.04*59.35</f>
        <v>15.691833137485313</v>
      </c>
      <c r="M35" s="3">
        <v>9</v>
      </c>
      <c r="N35" s="26"/>
      <c r="O35" s="26"/>
      <c r="P35" s="3" t="s">
        <v>125</v>
      </c>
      <c r="Q35" s="3">
        <v>2880261</v>
      </c>
      <c r="R35" s="3" t="s">
        <v>154</v>
      </c>
      <c r="S35" s="3"/>
      <c r="T35" s="3" t="s">
        <v>155</v>
      </c>
      <c r="U35" s="16"/>
      <c r="V35" s="16"/>
      <c r="W35" s="16"/>
      <c r="X35" s="16"/>
    </row>
    <row r="36" spans="1:24" ht="32.25" customHeight="1" x14ac:dyDescent="0.15">
      <c r="A36" s="3">
        <v>33</v>
      </c>
      <c r="B36" s="13" t="s">
        <v>181</v>
      </c>
      <c r="C36" s="13" t="s">
        <v>177</v>
      </c>
      <c r="D36" s="3" t="s">
        <v>182</v>
      </c>
      <c r="E36" s="3">
        <v>3996000</v>
      </c>
      <c r="F36" s="3">
        <v>2024.4</v>
      </c>
      <c r="G36" s="13" t="s">
        <v>184</v>
      </c>
      <c r="H36" s="3" t="s">
        <v>183</v>
      </c>
      <c r="I36" s="7" t="s">
        <v>232</v>
      </c>
      <c r="J36" s="7"/>
      <c r="K36" s="14">
        <v>26.15146831530139</v>
      </c>
      <c r="L36" s="15">
        <f>M36/64.7*112.8</f>
        <v>52.30293663060278</v>
      </c>
      <c r="M36" s="3">
        <v>30</v>
      </c>
      <c r="N36" s="25">
        <v>64.7</v>
      </c>
      <c r="O36" s="25">
        <v>112.8</v>
      </c>
      <c r="P36" s="3" t="s">
        <v>46</v>
      </c>
      <c r="Q36" s="3">
        <v>2880261</v>
      </c>
      <c r="R36" s="3" t="s">
        <v>160</v>
      </c>
      <c r="S36" s="3"/>
      <c r="T36" s="3" t="s">
        <v>155</v>
      </c>
      <c r="U36" s="16"/>
      <c r="V36" s="16"/>
      <c r="W36" s="16"/>
      <c r="X36" s="16"/>
    </row>
    <row r="37" spans="1:24" ht="32.25" customHeight="1" x14ac:dyDescent="0.15">
      <c r="A37" s="3">
        <v>34</v>
      </c>
      <c r="B37" s="13" t="s">
        <v>178</v>
      </c>
      <c r="C37" s="13" t="s">
        <v>179</v>
      </c>
      <c r="D37" s="3" t="s">
        <v>180</v>
      </c>
      <c r="E37" s="3">
        <v>5588000</v>
      </c>
      <c r="F37" s="3">
        <v>2024.5</v>
      </c>
      <c r="G37" s="13" t="s">
        <v>189</v>
      </c>
      <c r="H37" s="3" t="s">
        <v>195</v>
      </c>
      <c r="I37" s="7" t="s">
        <v>232</v>
      </c>
      <c r="J37" s="7"/>
      <c r="K37" s="14">
        <v>30.248531684698612</v>
      </c>
      <c r="L37" s="15">
        <f>M37/64.7*112.8</f>
        <v>60.497063369397225</v>
      </c>
      <c r="M37" s="3">
        <v>34.700000000000003</v>
      </c>
      <c r="N37" s="26"/>
      <c r="O37" s="26"/>
      <c r="P37" s="3" t="s">
        <v>71</v>
      </c>
      <c r="Q37" s="3">
        <v>2880261</v>
      </c>
      <c r="R37" s="3" t="s">
        <v>160</v>
      </c>
      <c r="S37" s="3"/>
      <c r="T37" s="3" t="s">
        <v>155</v>
      </c>
      <c r="U37" s="16"/>
      <c r="V37" s="16"/>
      <c r="W37" s="16"/>
      <c r="X37" s="16"/>
    </row>
    <row r="38" spans="1:24" ht="32.25" customHeight="1" x14ac:dyDescent="0.15">
      <c r="A38" s="3">
        <v>35</v>
      </c>
      <c r="B38" s="13" t="s">
        <v>169</v>
      </c>
      <c r="C38" s="13">
        <v>8910</v>
      </c>
      <c r="D38" s="3" t="s">
        <v>170</v>
      </c>
      <c r="E38" s="3">
        <v>898000</v>
      </c>
      <c r="F38" s="3">
        <v>2023.7</v>
      </c>
      <c r="G38" s="3" t="s">
        <v>168</v>
      </c>
      <c r="H38" s="3" t="s">
        <v>171</v>
      </c>
      <c r="I38" s="7" t="s">
        <v>233</v>
      </c>
      <c r="J38" s="7"/>
      <c r="K38" s="14">
        <v>17.434285714285714</v>
      </c>
      <c r="L38" s="15">
        <f>M38/35*61.02</f>
        <v>34.868571428571428</v>
      </c>
      <c r="M38" s="3">
        <v>20</v>
      </c>
      <c r="N38" s="25">
        <v>35</v>
      </c>
      <c r="O38" s="25">
        <v>61.02</v>
      </c>
      <c r="P38" s="3" t="s">
        <v>38</v>
      </c>
      <c r="Q38" s="3">
        <v>2880261</v>
      </c>
      <c r="R38" s="3" t="s">
        <v>160</v>
      </c>
      <c r="S38" s="3"/>
      <c r="T38" s="3" t="s">
        <v>155</v>
      </c>
      <c r="U38" s="16"/>
      <c r="V38" s="16"/>
      <c r="W38" s="16"/>
      <c r="X38" s="16"/>
    </row>
    <row r="39" spans="1:24" ht="32.25" customHeight="1" x14ac:dyDescent="0.15">
      <c r="A39" s="3">
        <v>36</v>
      </c>
      <c r="B39" s="13" t="s">
        <v>172</v>
      </c>
      <c r="C39" s="13" t="s">
        <v>173</v>
      </c>
      <c r="D39" s="3" t="s">
        <v>174</v>
      </c>
      <c r="E39" s="3">
        <v>278000</v>
      </c>
      <c r="F39" s="3">
        <v>2023.3</v>
      </c>
      <c r="G39" s="3" t="s">
        <v>163</v>
      </c>
      <c r="H39" s="3" t="s">
        <v>175</v>
      </c>
      <c r="I39" s="7" t="s">
        <v>233</v>
      </c>
      <c r="J39" s="7"/>
      <c r="K39" s="14">
        <v>26.151428571428571</v>
      </c>
      <c r="L39" s="15">
        <f>M39/35*61.02</f>
        <v>26.151428571428571</v>
      </c>
      <c r="M39" s="3">
        <v>15</v>
      </c>
      <c r="N39" s="26"/>
      <c r="O39" s="26"/>
      <c r="P39" s="3" t="s">
        <v>176</v>
      </c>
      <c r="Q39" s="3">
        <v>2880261</v>
      </c>
      <c r="R39" s="3" t="s">
        <v>154</v>
      </c>
      <c r="S39" s="3"/>
      <c r="T39" s="3" t="s">
        <v>155</v>
      </c>
      <c r="U39" s="16"/>
      <c r="V39" s="16"/>
      <c r="W39" s="16"/>
      <c r="X39" s="16"/>
    </row>
    <row r="40" spans="1:24" ht="32.25" customHeight="1" x14ac:dyDescent="0.15">
      <c r="A40" s="3">
        <v>37</v>
      </c>
      <c r="B40" s="13" t="s">
        <v>126</v>
      </c>
      <c r="C40" s="13" t="s">
        <v>127</v>
      </c>
      <c r="D40" s="3" t="s">
        <v>128</v>
      </c>
      <c r="E40" s="3">
        <v>263698</v>
      </c>
      <c r="F40" s="3">
        <v>2013.12</v>
      </c>
      <c r="G40" s="3" t="s">
        <v>129</v>
      </c>
      <c r="H40" s="3" t="s">
        <v>130</v>
      </c>
      <c r="I40" s="7" t="s">
        <v>234</v>
      </c>
      <c r="J40" s="7"/>
      <c r="K40" s="14">
        <v>18.13</v>
      </c>
      <c r="L40" s="15">
        <f>M40/10.4*18.13</f>
        <v>18.13</v>
      </c>
      <c r="M40" s="3">
        <v>10.4</v>
      </c>
      <c r="N40" s="3">
        <v>10.4</v>
      </c>
      <c r="O40" s="3">
        <v>18.13</v>
      </c>
      <c r="P40" s="3" t="s">
        <v>46</v>
      </c>
      <c r="Q40" s="3">
        <v>2880261</v>
      </c>
      <c r="R40" s="3" t="s">
        <v>154</v>
      </c>
      <c r="S40" s="3"/>
      <c r="T40" s="3" t="s">
        <v>159</v>
      </c>
      <c r="U40" s="16"/>
      <c r="V40" s="16"/>
      <c r="W40" s="16"/>
      <c r="X40" s="16"/>
    </row>
    <row r="41" spans="1:24" ht="32.25" customHeight="1" x14ac:dyDescent="0.15">
      <c r="A41" s="3">
        <v>38</v>
      </c>
      <c r="B41" s="13" t="s">
        <v>131</v>
      </c>
      <c r="C41" s="13" t="s">
        <v>132</v>
      </c>
      <c r="D41" s="3" t="s">
        <v>128</v>
      </c>
      <c r="E41" s="3">
        <v>296000</v>
      </c>
      <c r="F41" s="3">
        <v>2022.7</v>
      </c>
      <c r="G41" s="3" t="s">
        <v>133</v>
      </c>
      <c r="H41" s="3" t="s">
        <v>134</v>
      </c>
      <c r="I41" s="7" t="s">
        <v>235</v>
      </c>
      <c r="J41" s="7"/>
      <c r="K41" s="14">
        <v>13.07643952728187</v>
      </c>
      <c r="L41" s="15">
        <f>M41/39.77*69.34</f>
        <v>26.152879054563741</v>
      </c>
      <c r="M41" s="3">
        <v>15</v>
      </c>
      <c r="N41" s="3">
        <v>39.770000000000003</v>
      </c>
      <c r="O41" s="3">
        <v>69.34</v>
      </c>
      <c r="P41" s="3" t="s">
        <v>46</v>
      </c>
      <c r="Q41" s="3">
        <v>2880261</v>
      </c>
      <c r="R41" s="3" t="s">
        <v>162</v>
      </c>
      <c r="S41" s="3"/>
      <c r="T41" s="3" t="s">
        <v>155</v>
      </c>
      <c r="U41" s="16"/>
      <c r="V41" s="16"/>
      <c r="W41" s="16"/>
      <c r="X41" s="16"/>
    </row>
    <row r="42" spans="1:24" ht="32.25" customHeight="1" x14ac:dyDescent="0.15">
      <c r="A42" s="3">
        <v>39</v>
      </c>
      <c r="B42" s="3" t="s">
        <v>236</v>
      </c>
      <c r="C42" s="13" t="s">
        <v>135</v>
      </c>
      <c r="D42" s="3" t="s">
        <v>152</v>
      </c>
      <c r="E42" s="3">
        <v>395894.43</v>
      </c>
      <c r="F42" s="3">
        <v>2014.3</v>
      </c>
      <c r="G42" s="3" t="s">
        <v>136</v>
      </c>
      <c r="H42" s="3" t="s">
        <v>137</v>
      </c>
      <c r="I42" s="7" t="s">
        <v>237</v>
      </c>
      <c r="J42" s="7"/>
      <c r="K42" s="14">
        <v>43.587041373926624</v>
      </c>
      <c r="L42" s="15">
        <f>M42/64.05*111.67</f>
        <v>43.587041373926624</v>
      </c>
      <c r="M42" s="3">
        <v>25</v>
      </c>
      <c r="N42" s="3">
        <v>64.05</v>
      </c>
      <c r="O42" s="3">
        <v>111.67</v>
      </c>
      <c r="P42" s="3" t="s">
        <v>89</v>
      </c>
      <c r="Q42" s="3">
        <v>2880261</v>
      </c>
      <c r="R42" s="3" t="s">
        <v>156</v>
      </c>
      <c r="S42" s="3"/>
      <c r="T42" s="3" t="s">
        <v>159</v>
      </c>
      <c r="U42" s="16"/>
      <c r="V42" s="16"/>
      <c r="W42" s="16"/>
      <c r="X42" s="16"/>
    </row>
    <row r="43" spans="1:24" ht="32.25" customHeight="1" x14ac:dyDescent="0.15">
      <c r="A43" s="3">
        <v>40</v>
      </c>
      <c r="B43" s="13" t="s">
        <v>238</v>
      </c>
      <c r="C43" s="13" t="s">
        <v>138</v>
      </c>
      <c r="D43" s="3" t="s">
        <v>239</v>
      </c>
      <c r="E43" s="3">
        <v>598760.36</v>
      </c>
      <c r="F43" s="3">
        <v>2014.5</v>
      </c>
      <c r="G43" s="3" t="s">
        <v>139</v>
      </c>
      <c r="H43" s="3" t="s">
        <v>140</v>
      </c>
      <c r="I43" s="7" t="s">
        <v>240</v>
      </c>
      <c r="J43" s="7"/>
      <c r="K43" s="14">
        <v>20.920465116279072</v>
      </c>
      <c r="L43" s="15">
        <f>M43/86*149.93</f>
        <v>20.920465116279072</v>
      </c>
      <c r="M43" s="3">
        <v>12</v>
      </c>
      <c r="N43" s="3">
        <v>86</v>
      </c>
      <c r="O43" s="3">
        <v>149.93</v>
      </c>
      <c r="P43" s="3" t="s">
        <v>38</v>
      </c>
      <c r="Q43" s="3">
        <v>2880261</v>
      </c>
      <c r="R43" s="3" t="s">
        <v>156</v>
      </c>
      <c r="S43" s="3"/>
      <c r="T43" s="3" t="s">
        <v>155</v>
      </c>
      <c r="U43" s="16"/>
      <c r="V43" s="16"/>
      <c r="W43" s="16"/>
      <c r="X43" s="16"/>
    </row>
    <row r="44" spans="1:24" ht="32.25" customHeight="1" x14ac:dyDescent="0.15">
      <c r="A44" s="3">
        <v>41</v>
      </c>
      <c r="B44" s="3" t="s">
        <v>241</v>
      </c>
      <c r="C44" s="13" t="s">
        <v>40</v>
      </c>
      <c r="D44" s="3" t="s">
        <v>147</v>
      </c>
      <c r="E44" s="3">
        <v>282463.2</v>
      </c>
      <c r="F44" s="3">
        <v>2013.12</v>
      </c>
      <c r="G44" s="3" t="s">
        <v>141</v>
      </c>
      <c r="H44" s="3" t="s">
        <v>142</v>
      </c>
      <c r="I44" s="7" t="s">
        <v>242</v>
      </c>
      <c r="J44" s="7"/>
      <c r="K44" s="14">
        <v>15.69</v>
      </c>
      <c r="L44" s="15">
        <f>M44/36*62.76</f>
        <v>31.38</v>
      </c>
      <c r="M44" s="3">
        <v>18</v>
      </c>
      <c r="N44" s="25">
        <v>36</v>
      </c>
      <c r="O44" s="25">
        <v>62.76</v>
      </c>
      <c r="P44" s="3" t="s">
        <v>37</v>
      </c>
      <c r="Q44" s="3">
        <v>2880261</v>
      </c>
      <c r="R44" s="3" t="s">
        <v>160</v>
      </c>
      <c r="S44" s="3"/>
      <c r="T44" s="3" t="s">
        <v>158</v>
      </c>
      <c r="U44" s="16"/>
      <c r="V44" s="16"/>
      <c r="W44" s="16"/>
      <c r="X44" s="16"/>
    </row>
    <row r="45" spans="1:24" ht="32.25" customHeight="1" x14ac:dyDescent="0.15">
      <c r="A45" s="3">
        <v>42</v>
      </c>
      <c r="B45" s="3" t="s">
        <v>243</v>
      </c>
      <c r="C45" s="13" t="s">
        <v>143</v>
      </c>
      <c r="D45" s="3" t="s">
        <v>144</v>
      </c>
      <c r="E45" s="3">
        <v>303655.25</v>
      </c>
      <c r="F45" s="3">
        <v>2014.5</v>
      </c>
      <c r="G45" s="3" t="s">
        <v>145</v>
      </c>
      <c r="H45" s="3" t="s">
        <v>146</v>
      </c>
      <c r="I45" s="7" t="s">
        <v>242</v>
      </c>
      <c r="J45" s="7"/>
      <c r="K45" s="14">
        <v>15.69</v>
      </c>
      <c r="L45" s="15">
        <f>M45/36*62.76</f>
        <v>31.38</v>
      </c>
      <c r="M45" s="3">
        <v>18</v>
      </c>
      <c r="N45" s="26"/>
      <c r="O45" s="26"/>
      <c r="P45" s="3" t="s">
        <v>38</v>
      </c>
      <c r="Q45" s="3">
        <v>2880261</v>
      </c>
      <c r="R45" s="3" t="s">
        <v>160</v>
      </c>
      <c r="S45" s="3"/>
      <c r="T45" s="3" t="s">
        <v>155</v>
      </c>
      <c r="U45" s="16"/>
      <c r="V45" s="16"/>
      <c r="W45" s="16"/>
      <c r="X45" s="16"/>
    </row>
    <row r="46" spans="1:24" ht="32.25" customHeight="1" x14ac:dyDescent="0.15">
      <c r="E46" s="19"/>
      <c r="K46" s="1">
        <f>SUM(K4:K45)</f>
        <v>865.86562910515124</v>
      </c>
      <c r="L46" s="33">
        <f>SUM(L4:L45)</f>
        <v>1000.1000105210139</v>
      </c>
    </row>
  </sheetData>
  <mergeCells count="29">
    <mergeCell ref="N38:N39"/>
    <mergeCell ref="O38:O39"/>
    <mergeCell ref="N26:N29"/>
    <mergeCell ref="O26:O29"/>
    <mergeCell ref="N31:N35"/>
    <mergeCell ref="O31:O35"/>
    <mergeCell ref="N44:N45"/>
    <mergeCell ref="O44:O45"/>
    <mergeCell ref="N14:N18"/>
    <mergeCell ref="O14:O18"/>
    <mergeCell ref="N19:N22"/>
    <mergeCell ref="O19:O22"/>
    <mergeCell ref="N23:N25"/>
    <mergeCell ref="O23:O25"/>
    <mergeCell ref="N36:N37"/>
    <mergeCell ref="O36:O37"/>
    <mergeCell ref="N6:N7"/>
    <mergeCell ref="O6:O7"/>
    <mergeCell ref="N12:N13"/>
    <mergeCell ref="O12:O13"/>
    <mergeCell ref="N8:N11"/>
    <mergeCell ref="O8:O11"/>
    <mergeCell ref="A1:R1"/>
    <mergeCell ref="A2:B2"/>
    <mergeCell ref="C2:G2"/>
    <mergeCell ref="P2:T2"/>
    <mergeCell ref="U2:V2"/>
    <mergeCell ref="N4:N5"/>
    <mergeCell ref="O4:O5"/>
  </mergeCells>
  <phoneticPr fontId="4" type="noConversion"/>
  <pageMargins left="0.75" right="0.75" top="1" bottom="1" header="0.5" footer="0.5"/>
  <pageSetup paperSize="9" scale="30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Sheet2!$A$1:$A$4</xm:f>
          </x14:formula1>
          <xm:sqref>W4:W45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6" sqref="D16"/>
    </sheetView>
  </sheetViews>
  <sheetFormatPr defaultColWidth="8.625" defaultRowHeight="14.25" x14ac:dyDescent="0.15"/>
  <sheetData>
    <row r="1" spans="1:1" x14ac:dyDescent="0.15">
      <c r="A1" s="32" t="s">
        <v>250</v>
      </c>
    </row>
    <row r="2" spans="1:1" x14ac:dyDescent="0.15">
      <c r="A2" s="32" t="s">
        <v>251</v>
      </c>
    </row>
    <row r="3" spans="1:1" x14ac:dyDescent="0.15">
      <c r="A3" s="32" t="s">
        <v>252</v>
      </c>
    </row>
    <row r="4" spans="1:1" x14ac:dyDescent="0.15">
      <c r="A4" s="32" t="s">
        <v>253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625" defaultRowHeight="14.25" x14ac:dyDescent="0.1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实验设备处</dc:creator>
  <cp:lastModifiedBy>泽华 张</cp:lastModifiedBy>
  <cp:lastPrinted>2024-11-04T07:48:13Z</cp:lastPrinted>
  <dcterms:created xsi:type="dcterms:W3CDTF">1996-12-17T01:32:42Z</dcterms:created>
  <dcterms:modified xsi:type="dcterms:W3CDTF">2025-09-04T02:02:59Z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19EB6D458C764E7A9D3D7E802FBBA060_13</vt:lpwstr>
  </property>
  <property fmtid="{D5CDD505-2E9C-101B-9397-08002B2CF9AE}" pid="3" name="KSOProductBuildVer">
    <vt:lpwstr>2052-11.1.0.14309</vt:lpwstr>
  </property>
</Properties>
</file>